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bdouk-my.sharepoint.com/personal/bilel_x_yahyaoui_bdo_co_uk/Documents/Desktop/Mon Bureau/01/EITI CONGO/ITIE CONGO 2019-2020/"/>
    </mc:Choice>
  </mc:AlternateContent>
  <xr:revisionPtr revIDLastSave="595" documentId="6_{87FD409B-329D-4EFB-9174-388CD1CD3E89}" xr6:coauthVersionLast="47" xr6:coauthVersionMax="47" xr10:uidLastSave="{31AF4B4C-CBCD-4234-A11F-035469EBAF7D}"/>
  <bookViews>
    <workbookView xWindow="-110" yWindow="-110" windowWidth="19420" windowHeight="10420" tabRatio="778" xr2:uid="{00000000-000D-0000-FFFF-FFFF00000000}"/>
  </bookViews>
  <sheets>
    <sheet name="Tableau 1" sheetId="1" r:id="rId1"/>
    <sheet name="Tableau 2" sheetId="2" r:id="rId2"/>
    <sheet name="Tableau 3" sheetId="3" r:id="rId3"/>
    <sheet name="Tableau 4" sheetId="4" r:id="rId4"/>
    <sheet name="Tableau 5" sheetId="5" r:id="rId5"/>
    <sheet name="Tableau 6" sheetId="6" r:id="rId6"/>
    <sheet name="Tableau 7" sheetId="7" r:id="rId7"/>
    <sheet name="Tableau 8" sheetId="8" r:id="rId8"/>
    <sheet name="Tableau 9" sheetId="9" r:id="rId9"/>
    <sheet name="Tableau 10" sheetId="10" r:id="rId10"/>
    <sheet name="Tableau 11" sheetId="11" r:id="rId11"/>
    <sheet name="Tableau 12" sheetId="12" r:id="rId12"/>
    <sheet name="Tableau 13" sheetId="13" r:id="rId13"/>
    <sheet name="Tableau 14" sheetId="14" r:id="rId14"/>
    <sheet name="Tableau 15" sheetId="15" r:id="rId15"/>
    <sheet name="Tableau 16" sheetId="16" r:id="rId16"/>
    <sheet name="Tableau 17" sheetId="17" r:id="rId17"/>
    <sheet name="Tableau 18" sheetId="18" r:id="rId18"/>
    <sheet name="Tableau 19" sheetId="19" r:id="rId19"/>
    <sheet name="Tableau 20" sheetId="20" r:id="rId20"/>
    <sheet name="Tableau 21" sheetId="21" r:id="rId21"/>
    <sheet name="Tableau 22" sheetId="22" r:id="rId22"/>
    <sheet name="Tableau 23" sheetId="23" r:id="rId23"/>
    <sheet name="Tableau 24" sheetId="24" r:id="rId24"/>
    <sheet name="Tableau 25" sheetId="25" r:id="rId25"/>
    <sheet name="Tableau 26" sheetId="26" r:id="rId26"/>
    <sheet name="Tableau 27" sheetId="27" r:id="rId27"/>
    <sheet name="Tableau 28" sheetId="28" r:id="rId28"/>
    <sheet name="Tableau 29" sheetId="29" r:id="rId29"/>
    <sheet name="Tableau 30" sheetId="30" r:id="rId30"/>
    <sheet name="Tableau 31" sheetId="31" r:id="rId31"/>
    <sheet name="Tableau 32" sheetId="32" r:id="rId32"/>
    <sheet name="Tableau 33" sheetId="33" r:id="rId33"/>
    <sheet name="Tableau 34" sheetId="34" r:id="rId34"/>
    <sheet name="Tableau 35" sheetId="35" r:id="rId35"/>
    <sheet name="Tableau 36" sheetId="36" r:id="rId36"/>
    <sheet name="Tableau 37" sheetId="37" r:id="rId37"/>
    <sheet name="Tableau 38" sheetId="38" r:id="rId38"/>
    <sheet name="Tableau 39" sheetId="39" r:id="rId39"/>
    <sheet name="Tableau 40" sheetId="40" r:id="rId40"/>
    <sheet name="Tableau 41" sheetId="41" r:id="rId41"/>
    <sheet name="Tableau 42" sheetId="42" r:id="rId42"/>
    <sheet name="Tableau 43" sheetId="43" r:id="rId43"/>
    <sheet name="Tableau 44" sheetId="44" r:id="rId44"/>
    <sheet name="Tableau 45" sheetId="45" r:id="rId45"/>
    <sheet name="Tableau 46" sheetId="46" r:id="rId46"/>
    <sheet name="Tableau 47" sheetId="47" r:id="rId47"/>
    <sheet name="Tableau 48" sheetId="48" r:id="rId48"/>
    <sheet name="Tableau 49" sheetId="49" r:id="rId49"/>
    <sheet name="Tableau 50" sheetId="50" r:id="rId50"/>
    <sheet name="Tableau 51" sheetId="51" r:id="rId51"/>
    <sheet name="Tableau 52" sheetId="52" r:id="rId52"/>
    <sheet name="Tableau 53" sheetId="53" r:id="rId53"/>
    <sheet name="Tableau 54" sheetId="54" r:id="rId54"/>
    <sheet name="Tableau 55" sheetId="55" r:id="rId55"/>
    <sheet name="Tableau 56" sheetId="56" r:id="rId56"/>
    <sheet name="Tableau 57" sheetId="57" r:id="rId57"/>
    <sheet name="Tableau 58" sheetId="58" r:id="rId58"/>
    <sheet name="Tableau 59" sheetId="59" r:id="rId59"/>
    <sheet name="Section 6,3,3" sheetId="100" r:id="rId60"/>
    <sheet name="Tableau 60" sheetId="60" r:id="rId61"/>
    <sheet name="Tableau 61" sheetId="61" r:id="rId62"/>
    <sheet name="Tableau 62" sheetId="62" r:id="rId63"/>
    <sheet name="Tableau 63" sheetId="63" r:id="rId64"/>
    <sheet name="Tableau 64" sheetId="64" r:id="rId65"/>
    <sheet name="Tableau 65" sheetId="65" r:id="rId66"/>
    <sheet name="Tableau 66" sheetId="66" r:id="rId67"/>
    <sheet name="Tableau 67" sheetId="67" r:id="rId68"/>
    <sheet name="Tableau 68" sheetId="68" r:id="rId69"/>
    <sheet name="Section 6,4,2" sheetId="102" r:id="rId70"/>
    <sheet name="Section 6,5" sheetId="103" r:id="rId71"/>
    <sheet name="Section 7,1,1 Production" sheetId="69" r:id="rId72"/>
    <sheet name="Section 7,1,1 export" sheetId="70" r:id="rId73"/>
    <sheet name="Tableau 69" sheetId="71" r:id="rId74"/>
    <sheet name="Tableau 70" sheetId="72" r:id="rId75"/>
    <sheet name="Tableau 71" sheetId="73" r:id="rId76"/>
    <sheet name="Tableau 72" sheetId="74" r:id="rId77"/>
    <sheet name="Tableau 73" sheetId="75" r:id="rId78"/>
    <sheet name="Tableau 74" sheetId="76" r:id="rId79"/>
    <sheet name="Tableau 75" sheetId="77" r:id="rId80"/>
    <sheet name="Tableau 76" sheetId="78" r:id="rId81"/>
    <sheet name="Tableau 77" sheetId="79" r:id="rId82"/>
    <sheet name="Tableau 78" sheetId="80" r:id="rId83"/>
    <sheet name="Section 7,2" sheetId="82" r:id="rId84"/>
    <sheet name="Tableau 79" sheetId="81" r:id="rId85"/>
    <sheet name="Tableau 80" sheetId="83" r:id="rId86"/>
    <sheet name="Tableau 81" sheetId="84" r:id="rId87"/>
    <sheet name="Tableau 82" sheetId="85" r:id="rId88"/>
    <sheet name="Tableau 83" sheetId="86" r:id="rId89"/>
    <sheet name="Tableau 84" sheetId="87" r:id="rId90"/>
    <sheet name="Tableau 85" sheetId="88" r:id="rId91"/>
    <sheet name="Tableau 86" sheetId="89" r:id="rId92"/>
    <sheet name="Tableau 87" sheetId="90" r:id="rId93"/>
    <sheet name="Section 7,3" sheetId="99" r:id="rId94"/>
    <sheet name="Tableau 88" sheetId="91" r:id="rId95"/>
    <sheet name="Tableau 89" sheetId="92" r:id="rId96"/>
    <sheet name="Tableau 90" sheetId="93" r:id="rId97"/>
    <sheet name="Tableau 91" sheetId="94" r:id="rId98"/>
    <sheet name="Tableau 92" sheetId="95" r:id="rId99"/>
    <sheet name="Tableau 93" sheetId="96" r:id="rId100"/>
    <sheet name="Tableau 94" sheetId="97" r:id="rId101"/>
  </sheets>
  <externalReferences>
    <externalReference r:id="rId102"/>
    <externalReference r:id="rId103"/>
  </externalReferences>
  <definedNames>
    <definedName name="_ftn1" localSheetId="23">'Tableau 24'!#REF!</definedName>
    <definedName name="_ftn2" localSheetId="23">'Tableau 24'!#REF!</definedName>
    <definedName name="_ftn3" localSheetId="23">'Tableau 24'!#REF!</definedName>
    <definedName name="_ftn4" localSheetId="23">'Tableau 24'!#REF!</definedName>
    <definedName name="_ftn5" localSheetId="23">'Tableau 24'!#REF!</definedName>
    <definedName name="_ftnref1" localSheetId="23">'Tableau 24'!$C$4</definedName>
    <definedName name="_ftnref2" localSheetId="23">'Tableau 24'!$C$13</definedName>
    <definedName name="_ftnref3" localSheetId="23">'Tableau 24'!$C$28</definedName>
    <definedName name="_ftnref4" localSheetId="26">'Tableau 27'!$C$6</definedName>
    <definedName name="_ftnref5" localSheetId="26">'Tableau 27'!$D$9</definedName>
    <definedName name="_ftnref6" localSheetId="41">'Tableau 42'!$D$22</definedName>
    <definedName name="_ftnref7" localSheetId="41">'Tableau 42'!$D$25</definedName>
    <definedName name="_Hlk107321524" localSheetId="1">'Tableau 2'!#REF!</definedName>
    <definedName name="_Hlk16358001" localSheetId="39">'Tableau 40'!$B$8</definedName>
    <definedName name="_Toc107428305" localSheetId="0">'Tableau 1'!$A$1</definedName>
    <definedName name="_Toc107428307" localSheetId="2">'Tableau 3'!$A$1</definedName>
    <definedName name="_Toc107428308" localSheetId="3">'Tableau 4'!$A$1</definedName>
    <definedName name="_Toc107428309" localSheetId="4">'Tableau 5'!$A$1</definedName>
    <definedName name="_Toc107428310" localSheetId="5">'Tableau 6'!$A$1</definedName>
    <definedName name="_Toc107428311" localSheetId="6">'Tableau 7'!$B$3</definedName>
    <definedName name="_Toc107428312" localSheetId="7">'Tableau 8'!$A$1</definedName>
    <definedName name="_Toc107428313" localSheetId="8">'Tableau 9'!$A$1</definedName>
    <definedName name="_Toc107428314" localSheetId="9">'Tableau 10'!$A$1</definedName>
    <definedName name="_Toc107428315" localSheetId="10">'Tableau 11'!$A$1</definedName>
    <definedName name="_Toc107428316" localSheetId="11">'Tableau 12'!$A$1</definedName>
    <definedName name="_Toc107428317" localSheetId="12">'Tableau 13'!$A$1</definedName>
    <definedName name="_Toc107428318" localSheetId="13">'Tableau 14'!$A$1</definedName>
    <definedName name="_Toc107428319" localSheetId="14">'Tableau 15'!$A$1</definedName>
    <definedName name="_Toc107428320" localSheetId="15">'Tableau 16'!$A$1</definedName>
    <definedName name="_Toc107428321" localSheetId="16">'Tableau 17'!$A$1</definedName>
    <definedName name="_Toc107428322" localSheetId="17">'Tableau 18'!$A$1</definedName>
    <definedName name="_Toc107428323" localSheetId="18">'Tableau 19'!$A$1</definedName>
    <definedName name="_Toc107428324" localSheetId="19">'Tableau 20'!$A$1</definedName>
    <definedName name="_Toc107428325" localSheetId="20">'Tableau 21'!$A$1</definedName>
    <definedName name="_Toc107428326" localSheetId="21">'Tableau 22'!$A$1</definedName>
    <definedName name="_Toc107428327" localSheetId="22">'Tableau 23'!$A$1</definedName>
    <definedName name="_Toc107428328" localSheetId="23">'Tableau 24'!$A$1</definedName>
    <definedName name="_Toc107428329" localSheetId="24">'Tableau 25'!$A$1</definedName>
    <definedName name="_Toc107428330" localSheetId="25">'Tableau 26'!#REF!</definedName>
    <definedName name="_Toc107428331" localSheetId="26">'Tableau 27'!$A$1</definedName>
    <definedName name="_Toc107428332" localSheetId="27">'Tableau 28'!$A$1</definedName>
    <definedName name="_Toc107428333" localSheetId="28">'Tableau 29'!$A$1</definedName>
    <definedName name="_Toc107428334" localSheetId="29">'Tableau 30'!$A$1</definedName>
    <definedName name="_Toc107428336" localSheetId="31">'Tableau 32'!$A$1</definedName>
    <definedName name="_Toc107428337" localSheetId="32">'Tableau 33'!$A$1</definedName>
    <definedName name="_Toc107428338" localSheetId="33">'Tableau 34'!$A$1</definedName>
    <definedName name="_Toc107428339" localSheetId="34">'Tableau 35'!$A$1</definedName>
    <definedName name="_Toc107428341" localSheetId="36">'Tableau 37'!$A$1</definedName>
    <definedName name="_Toc107428342" localSheetId="37">'Tableau 38'!$A$1</definedName>
    <definedName name="_Toc107428343" localSheetId="38">'Tableau 39'!$A$1</definedName>
    <definedName name="_Toc107428344" localSheetId="39">'Tableau 40'!$A$1</definedName>
    <definedName name="_Toc107428345" localSheetId="40">'Tableau 41'!$A$1</definedName>
    <definedName name="_Toc107428346" localSheetId="41">'Tableau 42'!$A$1</definedName>
    <definedName name="_Toc107428347" localSheetId="42">'Tableau 43'!$A$1</definedName>
    <definedName name="_Toc107428348" localSheetId="43">'Tableau 44'!$A$1</definedName>
    <definedName name="_Toc107428349" localSheetId="44">'Tableau 45'!$A$1</definedName>
    <definedName name="_Toc107428350" localSheetId="45">'Tableau 46'!$A$1</definedName>
    <definedName name="_Toc107428351" localSheetId="46">'Tableau 47'!$A$1</definedName>
    <definedName name="_Toc107428352" localSheetId="47">'Tableau 48'!$A$1</definedName>
    <definedName name="_Toc107428353" localSheetId="48">'Tableau 49'!$A$1</definedName>
    <definedName name="_Toc107428355" localSheetId="50">'Tableau 51'!$A$1</definedName>
    <definedName name="_Toc107428356" localSheetId="51">'Tableau 52'!$A$1</definedName>
    <definedName name="_Toc107428357" localSheetId="52">'Tableau 53'!$A$1</definedName>
    <definedName name="_Toc107428358" localSheetId="53">'Tableau 54'!$A$1</definedName>
    <definedName name="_Toc107428359" localSheetId="54">'Tableau 55'!$A$1</definedName>
    <definedName name="_Toc107428360" localSheetId="55">'Tableau 56'!$A$1</definedName>
    <definedName name="_Toc107428361" localSheetId="56">'Tableau 57'!$A$1</definedName>
    <definedName name="_Toc107428362" localSheetId="57">'Tableau 58'!$A$1</definedName>
    <definedName name="_Toc107428364" localSheetId="60">'Tableau 60'!$A$1</definedName>
    <definedName name="_Toc107428365" localSheetId="61">'Tableau 61'!$A$1</definedName>
    <definedName name="_Toc107428366" localSheetId="62">'Tableau 62'!$A$1</definedName>
    <definedName name="_Toc107428367" localSheetId="63">'Tableau 63'!$A$1</definedName>
    <definedName name="_Toc107428368" localSheetId="64">'Tableau 64'!$A$1</definedName>
    <definedName name="_Toc107428369" localSheetId="65">'Tableau 65'!$A$1</definedName>
    <definedName name="_Toc107428370" localSheetId="66">'Tableau 66'!$A$1</definedName>
    <definedName name="_Toc107428371" localSheetId="67">'Tableau 67'!$A$1</definedName>
    <definedName name="_Toc107428372" localSheetId="68">'Tableau 68'!$A$1</definedName>
    <definedName name="_Toc107428373" localSheetId="73">'Tableau 69'!$A$1</definedName>
    <definedName name="_Toc107428374" localSheetId="74">'Tableau 70'!$A$1</definedName>
    <definedName name="_Toc107428375" localSheetId="75">'Tableau 71'!$A$1</definedName>
    <definedName name="_Toc107428376" localSheetId="76">'Tableau 72'!$A$1</definedName>
    <definedName name="_Toc107428377" localSheetId="77">'Tableau 73'!$A$1</definedName>
    <definedName name="_Toc107428378" localSheetId="78">'Tableau 74'!$A$1</definedName>
    <definedName name="_Toc107428379" localSheetId="79">'Tableau 75'!$A$1</definedName>
    <definedName name="_Toc107428380" localSheetId="80">'Tableau 76'!$A$1</definedName>
    <definedName name="_Toc107428381" localSheetId="81">'Tableau 77'!$A$1</definedName>
    <definedName name="_Toc107428382" localSheetId="82">'Tableau 78'!$A$1</definedName>
    <definedName name="_Toc107428383" localSheetId="84">'Tableau 79'!$A$1</definedName>
    <definedName name="_Toc107428384" localSheetId="85">'Tableau 80'!$A$1</definedName>
    <definedName name="_Toc107428385" localSheetId="86">'Tableau 81'!$A$1</definedName>
    <definedName name="_Toc107428386" localSheetId="87">'Tableau 82'!$A$1</definedName>
    <definedName name="_Toc107428387" localSheetId="88">'Tableau 83'!$A$1</definedName>
    <definedName name="_Toc107428388" localSheetId="89">'Tableau 84'!$A$1</definedName>
    <definedName name="_Toc107428389" localSheetId="90">'Tableau 85'!$A$1</definedName>
    <definedName name="_Toc107428390" localSheetId="91">'Tableau 86'!$A$1</definedName>
    <definedName name="_Toc107428391" localSheetId="92">'Tableau 87'!$A$1</definedName>
    <definedName name="_Toc107428392" localSheetId="94">'Tableau 88'!$A$1</definedName>
    <definedName name="_Toc107428393" localSheetId="95">'Tableau 89'!$A$1</definedName>
    <definedName name="_Toc107428394" localSheetId="96">'Tableau 90'!$A$1</definedName>
    <definedName name="_Toc107428395" localSheetId="97">'Tableau 91'!$A$1</definedName>
    <definedName name="_Toc107428396" localSheetId="98">'Tableau 92'!$A$1</definedName>
    <definedName name="_Toc107428397" localSheetId="99">'Tableau 93'!$A$1</definedName>
    <definedName name="_Toc107428398" localSheetId="100">'Tableau 94'!$A$1</definedName>
    <definedName name="_Toc89535321" localSheetId="35">'Tableau 36'!$A$1</definedName>
    <definedName name="_Toc91545736" localSheetId="49">'Tableau 50'!$B$3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86" l="1"/>
  <c r="C13" i="84"/>
  <c r="K50" i="69" l="1"/>
  <c r="J50" i="69"/>
  <c r="I50" i="69"/>
  <c r="H50" i="69"/>
  <c r="D50" i="69"/>
  <c r="C50" i="69"/>
  <c r="L49" i="69"/>
  <c r="L48" i="69"/>
  <c r="F47" i="69"/>
  <c r="L47" i="69" s="1"/>
  <c r="L46" i="69"/>
  <c r="F45" i="69"/>
  <c r="L45" i="69" s="1"/>
  <c r="F44" i="69"/>
  <c r="L44" i="69" s="1"/>
  <c r="F43" i="69"/>
  <c r="L43" i="69" s="1"/>
  <c r="F42" i="69"/>
  <c r="L42" i="69" s="1"/>
  <c r="F41" i="69"/>
  <c r="L41" i="69" s="1"/>
  <c r="F40" i="69"/>
  <c r="L40" i="69" s="1"/>
  <c r="F39" i="69"/>
  <c r="L39" i="69" s="1"/>
  <c r="F38" i="69"/>
  <c r="L38" i="69" s="1"/>
  <c r="F37" i="69"/>
  <c r="L37" i="69" s="1"/>
  <c r="L36" i="69"/>
  <c r="L35" i="69"/>
  <c r="L34" i="69"/>
  <c r="L33" i="69"/>
  <c r="L32" i="69"/>
  <c r="L31" i="69"/>
  <c r="L30" i="69"/>
  <c r="L29" i="69"/>
  <c r="L28" i="69"/>
  <c r="L27" i="69"/>
  <c r="L26" i="69"/>
  <c r="L25" i="69"/>
  <c r="L24" i="69"/>
  <c r="L23" i="69"/>
  <c r="L22" i="69"/>
  <c r="L21" i="69"/>
  <c r="L20" i="69"/>
  <c r="L19" i="69"/>
  <c r="L18" i="69"/>
  <c r="L17" i="69"/>
  <c r="L16" i="69"/>
  <c r="L15" i="69"/>
  <c r="L14" i="69"/>
  <c r="L13" i="69"/>
  <c r="L9" i="69"/>
  <c r="L8" i="69"/>
  <c r="L7" i="69"/>
  <c r="L6" i="69"/>
  <c r="L5" i="69"/>
  <c r="L4" i="69"/>
  <c r="L3" i="69"/>
  <c r="M3" i="70"/>
  <c r="M4" i="70"/>
  <c r="M5" i="70"/>
  <c r="M6" i="70"/>
  <c r="M7" i="70"/>
  <c r="M8" i="70"/>
  <c r="M9" i="70"/>
  <c r="M10" i="70"/>
  <c r="M11" i="70"/>
  <c r="M12" i="70"/>
  <c r="E13" i="70"/>
  <c r="E26" i="70" s="1"/>
  <c r="F13" i="70"/>
  <c r="E14" i="70"/>
  <c r="M14" i="70" s="1"/>
  <c r="F14" i="70"/>
  <c r="F26" i="70" s="1"/>
  <c r="M15" i="70"/>
  <c r="M16" i="70"/>
  <c r="E17" i="70"/>
  <c r="M17" i="70" s="1"/>
  <c r="F17" i="70"/>
  <c r="E18" i="70"/>
  <c r="M18" i="70" s="1"/>
  <c r="F18" i="70"/>
  <c r="E19" i="70"/>
  <c r="F19" i="70"/>
  <c r="M19" i="70"/>
  <c r="M20" i="70"/>
  <c r="M21" i="70"/>
  <c r="M22" i="70"/>
  <c r="M23" i="70"/>
  <c r="M24" i="70"/>
  <c r="M25" i="70"/>
  <c r="J26" i="70"/>
  <c r="K26" i="70"/>
  <c r="F50" i="69" l="1"/>
  <c r="L50" i="69"/>
  <c r="M13" i="70"/>
  <c r="M26" i="70" s="1"/>
  <c r="C14" i="56" l="1"/>
  <c r="E12" i="43"/>
  <c r="D12" i="43"/>
  <c r="E10" i="43"/>
  <c r="D10" i="43"/>
  <c r="F9" i="43"/>
  <c r="F8" i="43"/>
  <c r="F7" i="43"/>
  <c r="F6" i="43"/>
  <c r="F5" i="43"/>
  <c r="F4" i="43"/>
  <c r="F10" i="43" s="1"/>
  <c r="D12" i="16"/>
  <c r="C12" i="16"/>
  <c r="F10" i="13"/>
  <c r="E10" i="13"/>
  <c r="E12" i="6"/>
  <c r="D12" i="6"/>
  <c r="E10" i="6"/>
  <c r="D10" i="6"/>
  <c r="F5" i="6" s="1"/>
  <c r="F9" i="6"/>
  <c r="F6" i="6"/>
  <c r="E12" i="16" l="1"/>
  <c r="F7" i="6"/>
  <c r="F8" i="6"/>
  <c r="F4" i="6"/>
  <c r="F10" i="6" s="1"/>
</calcChain>
</file>

<file path=xl/sharedStrings.xml><?xml version="1.0" encoding="utf-8"?>
<sst xmlns="http://schemas.openxmlformats.org/spreadsheetml/2006/main" count="2971" uniqueCount="1291">
  <si>
    <t>Secteurs</t>
  </si>
  <si>
    <t>Million FCFA</t>
  </si>
  <si>
    <t>En %</t>
  </si>
  <si>
    <t>Forestier</t>
  </si>
  <si>
    <t xml:space="preserve">Tableau 2 : Répartition des revenus générés par le secteur extractif en 2020 par catégorie de </t>
  </si>
  <si>
    <t xml:space="preserve"> Secteur des hydrocarbures </t>
  </si>
  <si>
    <t xml:space="preserve"> En % </t>
  </si>
  <si>
    <t>-</t>
  </si>
  <si>
    <t>Secteur</t>
  </si>
  <si>
    <t xml:space="preserve">Revenus provenant du secteur des hydrocarbures  </t>
  </si>
  <si>
    <t>Revenus provenant du secteur forestier</t>
  </si>
  <si>
    <t xml:space="preserve">Revenus provenant du secteur minier </t>
  </si>
  <si>
    <t>Total</t>
  </si>
  <si>
    <t>Nature de revenu</t>
  </si>
  <si>
    <t>Secteur des hydrocarbures</t>
  </si>
  <si>
    <t>Secteur minier</t>
  </si>
  <si>
    <t>Secteur forestier</t>
  </si>
  <si>
    <t>Total revenus secteur extractif</t>
  </si>
  <si>
    <t>Revenus de commercialisation de Part de l’Etat dans la production des hydrocarbures</t>
  </si>
  <si>
    <t>Paiements fiscaux des sociétés extractives</t>
  </si>
  <si>
    <t>Revenus de commercialisation de Part de l'Etat par TotalEnergies</t>
  </si>
  <si>
    <t>Fiscalité du champs Lianzi</t>
  </si>
  <si>
    <t>Total revenus de l'Etat</t>
  </si>
  <si>
    <t>SNPC-Activités propres (Brut des taxes/impôts versés à l’Etat)</t>
  </si>
  <si>
    <t>Paiements sociaux des sociétés extractives</t>
  </si>
  <si>
    <t>Total autres revenus</t>
  </si>
  <si>
    <t>Total revenus provenant du secteur extractif</t>
  </si>
  <si>
    <t>Versement</t>
  </si>
  <si>
    <t xml:space="preserve">Revenus versés directement au Trésor Public </t>
  </si>
  <si>
    <t>Revenus de commercialisation des parts d'huile de l'Etat versés sur un compte séquestre (en garantie de projets d'infrastructures de la Chine)</t>
  </si>
  <si>
    <t>Revenus de commercialisation des parts d'huile de l'Etat pour le remboursement des accords de préfinancements avec "Les Traders"</t>
  </si>
  <si>
    <t>Revenus encaissés directement par la SNPC (net des taxes et impôts versés à l’Etat)</t>
  </si>
  <si>
    <t>Revenus provenant des paiements sociaux encaissés par divers bénéficiaires</t>
  </si>
  <si>
    <t xml:space="preserve">Tableau 4 : Contribution directe dans le Trésor Public par secteur (2020) </t>
  </si>
  <si>
    <t xml:space="preserve"> Secteur forestier</t>
  </si>
  <si>
    <t xml:space="preserve"> Sociétés minier</t>
  </si>
  <si>
    <t>Total secteur extractif</t>
  </si>
  <si>
    <t>Revenus en millions FCFA</t>
  </si>
  <si>
    <t>Variation</t>
  </si>
  <si>
    <t xml:space="preserve">Type </t>
  </si>
  <si>
    <t>Unité</t>
  </si>
  <si>
    <t>Quantité produite</t>
  </si>
  <si>
    <t>Valeur USD</t>
  </si>
  <si>
    <t>% par volume</t>
  </si>
  <si>
    <t>Djéno mélange</t>
  </si>
  <si>
    <t>Barils</t>
  </si>
  <si>
    <t>Nkossa</t>
  </si>
  <si>
    <t>Yombo</t>
  </si>
  <si>
    <t>Propane</t>
  </si>
  <si>
    <t>Nemba</t>
  </si>
  <si>
    <t>Butane</t>
  </si>
  <si>
    <t>Total hydrocarbures liquides</t>
  </si>
  <si>
    <t>Gaz</t>
  </si>
  <si>
    <r>
      <t>kSm</t>
    </r>
    <r>
      <rPr>
        <vertAlign val="superscript"/>
        <sz val="8"/>
        <color rgb="FF000000"/>
        <rFont val="Trebuchet MS"/>
        <family val="2"/>
      </rPr>
      <t>3</t>
    </r>
  </si>
  <si>
    <t>Total Gaz</t>
  </si>
  <si>
    <t>Désignation</t>
  </si>
  <si>
    <t>Volume (bbl)</t>
  </si>
  <si>
    <t>Redevance minière proportionnelle (RMP)</t>
  </si>
  <si>
    <t>Profit Oil, Super Profit Oil, Excess Oil</t>
  </si>
  <si>
    <t>Yanga et Sendji (15%)</t>
  </si>
  <si>
    <t>Total Part de l'Etat</t>
  </si>
  <si>
    <t>Volume(bbl)</t>
  </si>
  <si>
    <t>Prélèvements sur fiscalité</t>
  </si>
  <si>
    <t>Prélèvement au titre du remboursement du coût d'exploitation de la Centrale Electrique du Congo (CEC)</t>
  </si>
  <si>
    <t>Parts de l’Etat commercialisées directement par TotalEnergies (accords commerciaux)</t>
  </si>
  <si>
    <t>Prélèvement Yanga et Sendji</t>
  </si>
  <si>
    <t>Total prélèvement sur fiscalité</t>
  </si>
  <si>
    <t>bbl</t>
  </si>
  <si>
    <t>Désignations</t>
  </si>
  <si>
    <t>Parts de l’Etat au titre de l’année 2020</t>
  </si>
  <si>
    <t>Total prélèvements effectués en 2020</t>
  </si>
  <si>
    <t>Quantités livrées à la CORAF en 2020</t>
  </si>
  <si>
    <t>Part de l’Etat disponible nette des prélèvements</t>
  </si>
  <si>
    <t xml:space="preserve">Part de l’Etat disponible nette des prélèvements </t>
  </si>
  <si>
    <t>Quantités commercialisées en 2020</t>
  </si>
  <si>
    <t>21 511 663</t>
  </si>
  <si>
    <t>Ecart 1</t>
  </si>
  <si>
    <t>Brut de l’Etat en stock au 31 décembre 2019 (Djéno Mélange)</t>
  </si>
  <si>
    <t>Brut de l’Etat en stock au 31 décembre 2019 (Nkossa Blend)</t>
  </si>
  <si>
    <t>Ecart 2</t>
  </si>
  <si>
    <t>En bbl</t>
  </si>
  <si>
    <t>en USD</t>
  </si>
  <si>
    <t>Commentaires</t>
  </si>
  <si>
    <t>(a)</t>
  </si>
  <si>
    <t xml:space="preserve">Total revenus de commercialisation de la part de l’Etat </t>
  </si>
  <si>
    <t>28 cargaisons : voir Section 6.3.3 pour détail par cargaison, par valeur, par entité acheteuse et par pays de destination.</t>
  </si>
  <si>
    <t>(b)</t>
  </si>
  <si>
    <t xml:space="preserve">Revenus de commercialisation versés dans un compte séquestre en contrepartie de projets d’infrastructures de la Chine </t>
  </si>
  <si>
    <t>7 cargaisons : voir Annexe 14 pour détail par cargaison, par valeur, par entité acheteuse et par pays de destination.</t>
  </si>
  <si>
    <t xml:space="preserve">(c) </t>
  </si>
  <si>
    <t>Revenus de commercialisation destinés au remboursement des préfinancements accordés par les Traders</t>
  </si>
  <si>
    <t>1 cargaison : voir Annexe 15 pour détail par cargaison, par valeur, par entité acheteuse et par pays de destination.</t>
  </si>
  <si>
    <t>(d) = (a)-(b)-(c )</t>
  </si>
  <si>
    <t>Restant après versement dans le compte séquestre de Chine et après remboursement des préfinancements des traders</t>
  </si>
  <si>
    <t>Voir Annexe 28</t>
  </si>
  <si>
    <t>(e)</t>
  </si>
  <si>
    <t>Commission de vente retenue par la SNPC sur vente de pétrole brut de l’Etat relative</t>
  </si>
  <si>
    <t>(f)</t>
  </si>
  <si>
    <t>Autres retenues effectués</t>
  </si>
  <si>
    <t xml:space="preserve">La nature des autres retenues effectuées est présentée dans le tableau ci-dessous : </t>
  </si>
  <si>
    <t>(g) = (d)-(e)-(f)</t>
  </si>
  <si>
    <t xml:space="preserve">Revenus de commercialisation nets à verser dans le compte du Trésor Public en USD </t>
  </si>
  <si>
    <t>Soit à peu près 238 096 280 941 FCFA si on multiplie 441 595 334 USD par le taux de change moyen USD/FCFA pour l’année 2020.</t>
  </si>
  <si>
    <t>Tableau 12 : Exportations d’hydrocarbures par qualité (2020)</t>
  </si>
  <si>
    <t>Quantité exportée</t>
  </si>
  <si>
    <t>DJENO MELANGE</t>
  </si>
  <si>
    <t>NKOSSA BLEND</t>
  </si>
  <si>
    <t>YOMBO</t>
  </si>
  <si>
    <t>NEMBA</t>
  </si>
  <si>
    <t>PROPANE</t>
  </si>
  <si>
    <t>BUTANE</t>
  </si>
  <si>
    <t>Total général</t>
  </si>
  <si>
    <t>Tableau 13 : Production minière par substance (2020)</t>
  </si>
  <si>
    <t>Type de minerai</t>
  </si>
  <si>
    <t>Total production</t>
  </si>
  <si>
    <t>Valeur production en million de FCFA</t>
  </si>
  <si>
    <t>Valeur production en USD</t>
  </si>
  <si>
    <t>Cathodes de cuivre</t>
  </si>
  <si>
    <t>Tonne</t>
  </si>
  <si>
    <t>Plaques de zinc</t>
  </si>
  <si>
    <t>Malachite</t>
  </si>
  <si>
    <t>Cassitérite</t>
  </si>
  <si>
    <t>Moellon</t>
  </si>
  <si>
    <t>m3</t>
  </si>
  <si>
    <t>Polymétaux</t>
  </si>
  <si>
    <t>Tableau 14 : Exportations minières par substance (2020)</t>
  </si>
  <si>
    <t>Volume</t>
  </si>
  <si>
    <t>Valeur exportation en millions de FCFA</t>
  </si>
  <si>
    <t xml:space="preserve"> Valeur exportation en USD </t>
  </si>
  <si>
    <t>Or</t>
  </si>
  <si>
    <t>Gramme</t>
  </si>
  <si>
    <t>Diamants</t>
  </si>
  <si>
    <t>Carats</t>
  </si>
  <si>
    <t>Type</t>
  </si>
  <si>
    <t>Fûts</t>
  </si>
  <si>
    <t>Grumes</t>
  </si>
  <si>
    <t>Sciages</t>
  </si>
  <si>
    <t>Placages</t>
  </si>
  <si>
    <t>Contre-plaqués</t>
  </si>
  <si>
    <t>Volume production (m3)</t>
  </si>
  <si>
    <t>Volume Exporté</t>
  </si>
  <si>
    <t xml:space="preserve">Valeur </t>
  </si>
  <si>
    <t>(En million FCFA)</t>
  </si>
  <si>
    <t>GRUMES</t>
  </si>
  <si>
    <t>SCIAGES HUMIDES</t>
  </si>
  <si>
    <t>SCIAGES SECHES</t>
  </si>
  <si>
    <t>PLACAGES DEROULES</t>
  </si>
  <si>
    <t>PANNEAUX, LAMELLES COLLES</t>
  </si>
  <si>
    <t>PARQUETS, MOULURES, ELEMENTS DE MEUBLES</t>
  </si>
  <si>
    <t>RONDINS D'EUCALYPTUS</t>
  </si>
  <si>
    <t>(m3)</t>
  </si>
  <si>
    <t>Organismes collecteurs</t>
  </si>
  <si>
    <t>Secteur des Hydrocarbures</t>
  </si>
  <si>
    <t>Minier</t>
  </si>
  <si>
    <t>Direction Générale des Impôts et des Domaines (DGID)</t>
  </si>
  <si>
    <t>ü</t>
  </si>
  <si>
    <t>Direction Générale du Trésor (DGT)</t>
  </si>
  <si>
    <t>Direction Générale des Douanes et des Droits Indirects (DGDDI)</t>
  </si>
  <si>
    <t>Direction des Ressources Naturelles (DRN)</t>
  </si>
  <si>
    <t xml:space="preserve">Direction Générale des Hydrocarbures (DGH) </t>
  </si>
  <si>
    <t>Direction Générale des Mines (DGM)</t>
  </si>
  <si>
    <t>Ministère de l’Economie Forestière (MEF) :</t>
  </si>
  <si>
    <t>- Direction Générale de l’Economie Forestière (DGEF)</t>
  </si>
  <si>
    <t>- Service de Contrôle des Produits Forestiers à l’Exportation (SCPFE)</t>
  </si>
  <si>
    <t>- Fonds Forestier</t>
  </si>
  <si>
    <t>Organe Interétatique pour la gestion du champ d’unitisation Lianzi</t>
  </si>
  <si>
    <t>Société Nationale des Pétroles du Congo (SNPC)</t>
  </si>
  <si>
    <t>Tableau 18 : Ecart de rapprochement résiduel (2020) en millions FCFA</t>
  </si>
  <si>
    <t> Secteur</t>
  </si>
  <si>
    <t>Ecarts positifs</t>
  </si>
  <si>
    <t>Ecarts négatifs</t>
  </si>
  <si>
    <t xml:space="preserve">Ecart net </t>
  </si>
  <si>
    <t>Ecart sur déclarations soumises</t>
  </si>
  <si>
    <t>Secteur pétrolier</t>
  </si>
  <si>
    <t>Total écart sur déclarations soumises</t>
  </si>
  <si>
    <t>Ecart sur défaut de déclaration des sociétés extractives</t>
  </si>
  <si>
    <t>Total écart sur défaut de déclaration</t>
  </si>
  <si>
    <t>Ecart global</t>
  </si>
  <si>
    <t>Ecart global en %</t>
  </si>
  <si>
    <t xml:space="preserve">En millions FCFA </t>
  </si>
  <si>
    <t xml:space="preserve"> Secteur Pétrolier </t>
  </si>
  <si>
    <t xml:space="preserve"> Secteur </t>
  </si>
  <si>
    <t xml:space="preserve"> Total </t>
  </si>
  <si>
    <t xml:space="preserve"> Forestier </t>
  </si>
  <si>
    <t xml:space="preserve">  Minier </t>
  </si>
  <si>
    <t xml:space="preserve">Total paiements reportés par les entreprises extractives du périmètre de réconciliation </t>
  </si>
  <si>
    <t xml:space="preserve"> Total revenus reportés par l’Etat </t>
  </si>
  <si>
    <t xml:space="preserve"> Ecart absolu </t>
  </si>
  <si>
    <t>Tableau 20 : Contribution des sociétés extractives n’ayant pas soumis de formulaire de déclaration ITIE 2020</t>
  </si>
  <si>
    <t>En millions FCFA</t>
  </si>
  <si>
    <t>Déclarations administrations de l’Etat</t>
  </si>
  <si>
    <t>Tableau 21 : Sociétés n’ayant pas conformé avec la procédure convenue pour la fiabilisation des données</t>
  </si>
  <si>
    <t>Société</t>
  </si>
  <si>
    <t>Signé par le Management</t>
  </si>
  <si>
    <t>Certifié par un auditeur externe</t>
  </si>
  <si>
    <t>Contribution</t>
  </si>
  <si>
    <t>En % Contribution</t>
  </si>
  <si>
    <t>dans le total revenus du secteur extractif</t>
  </si>
  <si>
    <t>WING WAH</t>
  </si>
  <si>
    <t>✕</t>
  </si>
  <si>
    <t>LUKOIL</t>
  </si>
  <si>
    <t>NEW AGE</t>
  </si>
  <si>
    <t>✓</t>
  </si>
  <si>
    <t>SOREMI</t>
  </si>
  <si>
    <t>Sociétés</t>
  </si>
  <si>
    <t>Contribution dans le total revenus du secteur extractif</t>
  </si>
  <si>
    <t>N°</t>
  </si>
  <si>
    <t>Titres</t>
  </si>
  <si>
    <t>Exigences</t>
  </si>
  <si>
    <t>Structures concernées</t>
  </si>
  <si>
    <t>Recommandations</t>
  </si>
  <si>
    <t>Accélérer la publication des textes d’application du nouveau code forestier</t>
  </si>
  <si>
    <t>2.1</t>
  </si>
  <si>
    <t>Ministère de l’Economie forestière</t>
  </si>
  <si>
    <t xml:space="preserve">La République du Congo doit accélérer la publication des textes d’application de la nouvelle Loi N° 33-2020 portant Code Forestier notamment en ce qui concerne les points suivants : </t>
  </si>
  <si>
    <t xml:space="preserve">Désagrégation des paiements et des revenus provenant du secteur extractif par projet </t>
  </si>
  <si>
    <t>4.7</t>
  </si>
  <si>
    <t xml:space="preserve">Agences gouvernementales et sociétés extractives </t>
  </si>
  <si>
    <t>Bien que les données sur la production et les exportations extractives sont déclarées par projet (par champs/bloc, par convention minière et par convention forestière), les agences gouvernementales et les sociétés extractives doivent désagréger également les paiements et les revenus (données financières) provenant du secteur extractif par projet afin de se conformer à l’Exigence 4.7 de la norme ITIE 2019.</t>
  </si>
  <si>
    <t>Années</t>
  </si>
  <si>
    <t>Production annuelle</t>
  </si>
  <si>
    <t>% de croissance annuelle</t>
  </si>
  <si>
    <t xml:space="preserve"> en millions de barils </t>
  </si>
  <si>
    <t>Tableau 24 : Cadre institutionnel du secteur des hydrocarbures au Congo</t>
  </si>
  <si>
    <t>Structures</t>
  </si>
  <si>
    <t>Prérogatives</t>
  </si>
  <si>
    <t>Ministère des Hydrocarbures</t>
  </si>
  <si>
    <t>Le Ministère des Hydrocarbures intervient dans le secteur des hydrocarbures pour[1] :</t>
  </si>
  <si>
    <t>Direction Générale des Hydrocarbures (DGH)</t>
  </si>
  <si>
    <t>La Direction Générale des Hydrocarbures a été créée par le décret N° 98-83 du 25 février 1998 portant attributions et organisation de la Direction Générale des Hydrocarbures et qui prévoit que cette direction est l’organe technique qui assiste le ministre en matière des hydrocarbures. La Direction Générale des Hydrocarbures (DGH) intervient dans le secteur des hydrocarbures pour[2] :</t>
  </si>
  <si>
    <t>La Société Nationale des Pétroles du Congo (SNPC) est l’entreprise de l’Etat dans le secteur des hydrocarbures. Elle intervient dans le secteur des hydrocarbures pour[3] :</t>
  </si>
  <si>
    <t>Au titre de ses participations, la SNPC perçoit des Parts d’huile en barils. Ces Parts d’huile constituent une ressource propre à l’entreprise. En tant qu’« établissement public à caractère industriel et commercial », la SNPC est en revanche amenée à verser, en fonction de son niveau d’activité, des dividendes à l’État.</t>
  </si>
  <si>
    <t>Modalités</t>
  </si>
  <si>
    <t>Références</t>
  </si>
  <si>
    <t>Particularités secteur des hydrocarbures</t>
  </si>
  <si>
    <t>Fiscalité de droit commun</t>
  </si>
  <si>
    <t xml:space="preserve">Impôt sur les bénéfices des sociétés </t>
  </si>
  <si>
    <t>35% du bénéfice imposable pour les personnes morales exerçant des activités au Congo.</t>
  </si>
  <si>
    <t>Chapitre 3 du CGI.</t>
  </si>
  <si>
    <t>Le bénéfice imposable est déterminé sur la base du revenu brut revenant au membre du contracteur, déduction faite des charges prévues par la législation fiscale en vigueur, sous réserve des dispositions de la présente loi et de ses textes d’application[1].</t>
  </si>
  <si>
    <t>Chaque permis d’exploration et les permis d’exploitation qui en découlent, feront l’objet d’une comptabilité séparée sans que puisse s’opérer une quelconque consolidation des pertes et profits entre des permis de recherche distincts ou entre des permis d’exploitation distincts.[2]</t>
  </si>
  <si>
    <t>L’impôt sur les sociétés est calculé au taux défini conformément au Code général des impôts et repris dans le contrat pétrolier. Dans le contrat de partage de production, l’impôt sur les sociétés est acquitté de manière forfaitaire et libératoire par remise à l’Etat de sa part de profit oil.[3]</t>
  </si>
  <si>
    <t>Taxe sur la Valeur Ajoutée (TVA)</t>
  </si>
  <si>
    <t>Sont soumises à la TVA au taux normal de 18% les opérations relevant d’une activité économique qui constituent une importation, une livraison de biens ou une prestation de services. Sont soumises à la TVA au taux réduit de 5% certains biens de consommation courante. Au taux 0% pour les exportations.</t>
  </si>
  <si>
    <t>Article 17- Chapitre 4- Base d’imposition et taux du titre 5- Taxe sur la valeur ajoutée du CGI.</t>
  </si>
  <si>
    <t>Les ventes de produits des activités extractives ne sont pas soumises à la TVA dès lors qu’elles sont soumises à des taxations spécifiques. Article 7 du chapitre 1 Champs d’application de la TVA du CGI.</t>
  </si>
  <si>
    <t>Impôt sur le Revenu des Personnes Physiques (IRPP)</t>
  </si>
  <si>
    <t>Sont soumises à l’impôt sur le revenu les personnes physiques de nationalité congolaise ou étrangère ayant leurs domiciles fiscaux au Congo ou y résident habituellement.</t>
  </si>
  <si>
    <t>Chapitre 1 du livre 1 de la partie 1 du CGI.</t>
  </si>
  <si>
    <t>Pas de particularités.</t>
  </si>
  <si>
    <t xml:space="preserve">Le revenu imposable est soumis au barème pour le calcul de l’IRPP. </t>
  </si>
  <si>
    <t>Taxe Unique sur les Salaires</t>
  </si>
  <si>
    <t>Sont assujettis à la Taxe Unique sur les Salaires (TUS), les personnes morales de droit public ou privé employant un ou plusieurs travailleurs.</t>
  </si>
  <si>
    <t>Titre 4 de la partie principaux textes fiscaux non codifiés du CGI.</t>
  </si>
  <si>
    <t>La TUS frappe le salaire brut y compris les émoluments, les primes, les indemnités, les allocations, les gratifications et avantage en nature.</t>
  </si>
  <si>
    <t>Le taux de la TUS est de 7,5%.</t>
  </si>
  <si>
    <t>Taxe Spéciale sur les Sociétés</t>
  </si>
  <si>
    <t>Sont soumises à la Taxe Spéciale sur les Sociétés (TSS) les SA, SARL et les sociétés en commandite par actions. La base d’imposition est constituée par le chiffre d’affaires et les profits et produits divers réalisés au cours d’un exercice clos. Le taux de la TSS est fixé à 1% avec un minimum 1 million de FCFA.</t>
  </si>
  <si>
    <t>Section 3 du chapitre 5 du CGI.</t>
  </si>
  <si>
    <t>Taxe sur les Véhicules de Tourisme des Sociétés (TVTS)</t>
  </si>
  <si>
    <t>Les sociétés au Congo sont soumises à une taxe spécifique sur les véhicules servant au transport des personnes (de tourisme) appartenant à ces mêmes sociétés.</t>
  </si>
  <si>
    <t>Section 4 du chapitre 5 de la partie 1 du CGI.</t>
  </si>
  <si>
    <t>Le montant de la taxe est fixé à 200 000 FCFA pour les véhicules dont la puissance est inférieure à 9 CV et 500 000 FCFA dont la puissance est supérieure à 9 CV.</t>
  </si>
  <si>
    <t>II. Fiscalité pétrolière</t>
  </si>
  <si>
    <t>Nature du paiement</t>
  </si>
  <si>
    <t>Contrat</t>
  </si>
  <si>
    <t>Référence</t>
  </si>
  <si>
    <t>La redevance Minière Proportionnelle (RMP)</t>
  </si>
  <si>
    <t>En nature ou en numéraire</t>
  </si>
  <si>
    <t>CPP</t>
  </si>
  <si>
    <t xml:space="preserve">Le contracteur est assujetti à une Redevance Minière Proportionnelle (RMP) assise sur la production nette de chaque permis d’exploitation. </t>
  </si>
  <si>
    <t>Section 4 du Code des hydrocarbures 2016</t>
  </si>
  <si>
    <t>Le taux de la RMP :</t>
  </si>
  <si>
    <t>La RMP peut être versée en nature ou en numéraire.</t>
  </si>
  <si>
    <t>Profit oil / Super Profit Oil</t>
  </si>
  <si>
    <t>Dans un Contrat de Partage de Production (CPP), la part de production correspondant à la production nette disponible diminuée du Cost oil (solde de la production nette disponible) qui partagée entre l’Etat et les contracteurs selon les modalités du CPP (taux fixé par la CPP).</t>
  </si>
  <si>
    <t>Modalités définies dans les contrats</t>
  </si>
  <si>
    <t>Si les cours du baril dépassent un certain seuil appelé prix haut, les sociétés pétrolières sont soumises au paiement de super profit oil. Il est défini comme la différence entre la production nette valorisée au prix fixé et cette même production nette valorisée au prix haut. Le taux de partage du super profit oil entre l’État et les partenaires est défini dans le CPP.</t>
  </si>
  <si>
    <t>La redevance superficiaire</t>
  </si>
  <si>
    <t>En numéraire</t>
  </si>
  <si>
    <t>La redevance superficiaire est due annuellement par le contracteur au titre des périmètres d’exploration ou des périmètres d’exploitation afférents au contrat pétrolier. L’assiette, les taux, les modalités de perception, de recouvrement et gestion de la redevance superficiaire sont fixés par décret en Conseil des ministres.</t>
  </si>
  <si>
    <t>Article 157 du Code des hydrocarbures 2016</t>
  </si>
  <si>
    <t>Bonus</t>
  </si>
  <si>
    <t xml:space="preserve">L’attribution d’un permis d’exploration ou d’exploitation, la conclusion ou la modification d’un contrat pétrolier et la prorogation d’un permis d’exploitation donnent lieu au paiement à l’Etat d’un bonus (Bonus de signature, Bonus d’attribution, bonus de prorogation et autres bonus) dont la nature, le montant, les conditions et les modalités de paiement sont fixées par décret en Conseil des ministres. </t>
  </si>
  <si>
    <t>Article 15 du Code des hydrocarbures 2016</t>
  </si>
  <si>
    <t>Provision pour Investissements Diversifiés (PID)</t>
  </si>
  <si>
    <t>Le contracteur est assujetti à un prélèvement égal à 1% de la production nette des hydrocarbures, au titre de la provision pour investissements diversifiés. Les modalités de perception, de recouvrement et d’affectation de la PID sont fixés par textes spécifiques.</t>
  </si>
  <si>
    <t>Article 161 du Code des Hydrocarbures 2016.</t>
  </si>
  <si>
    <t>Plus-values de cession des actifs pétroliers</t>
  </si>
  <si>
    <t xml:space="preserve">Tout membre du contracteur qui cède tout ou partie de ses droits et obligations découlant d’un CPP est assujetti au paiement d’une taxe forfaitaire égale à 10% en cas de plus-value réalisée sur la cession. </t>
  </si>
  <si>
    <t>Article 163 du Code des Hydrocarbures 2016.</t>
  </si>
  <si>
    <t>Tableau 26 : Partage de la production du champs Lianzi – Zone d’Unitization</t>
  </si>
  <si>
    <t>Taux de rendement (pour cent par année)</t>
  </si>
  <si>
    <t>Part de la République du Congo en %</t>
  </si>
  <si>
    <t>Part de Sanangol E.P (République d’Angola) en %</t>
  </si>
  <si>
    <t>Part des participants de la zone d’Unitization en %</t>
  </si>
  <si>
    <t>Moins de 15%</t>
  </si>
  <si>
    <t>Entre 15% et 25%</t>
  </si>
  <si>
    <t>Entre 25% et 30%</t>
  </si>
  <si>
    <t>Entre 30% et 40%</t>
  </si>
  <si>
    <t xml:space="preserve">40% et plus </t>
  </si>
  <si>
    <t>Tires</t>
  </si>
  <si>
    <t>Actes d’attribution</t>
  </si>
  <si>
    <t>Modalités de l’attribution</t>
  </si>
  <si>
    <t>Autorisation de prospection</t>
  </si>
  <si>
    <t>L’autorisation de prospection est délivrée par arrêté du Ministre chargé des hydrocarbures.</t>
  </si>
  <si>
    <t>Les conditions et les modalités d’introduction et d’instruction des demandes ainsi que les modalités d’attribution des autorisations de prospection sont fixées par décret en Conseil des Ministres.[1]</t>
  </si>
  <si>
    <t>Permis d’exploration</t>
  </si>
  <si>
    <t>Le permis d’exploration est attribué par décret en Conseil des Ministres, sur rapport du Ministre chargé des Hydrocarbures.[2]</t>
  </si>
  <si>
    <t>Les modalités et conditions d’introduction et d’instruction des demandes de permis d’exploration sont fixées par décret en Conseil des Ministres.[3]</t>
  </si>
  <si>
    <t>Permis d’exploitation</t>
  </si>
  <si>
    <t>Le permis d’exploitation est attribué par décret en Conseil des Ministres, sur rapport du Ministre chargé des Hydrocarbures. La date d’entrée en vigueur du permis d’exploitation est la date de publication dudit décret au Journal Officiel.[4]</t>
  </si>
  <si>
    <t>Le permis d’exploitation est attribué sur présentation de la preuve de l’existence d’un gisement d’hydrocarbures à l’intérieur du périmètre de la surface d’exploration pouvant faire l’objet d’une exploitation techniquement réalisable et économiquement rentable.</t>
  </si>
  <si>
    <t>La demande de permis d’exploitation comporte un rapport de commercialité, un plan de développement et d’exploitation du gisement d’hydrocarbures découvert.</t>
  </si>
  <si>
    <t>L’Etat a le droit de procéder ou de faire procéder par des experts indépendants à toutes expertises qu’il juge utiles pour vérifier la pertinence des informations fournies dans les demandes de permis d’exploitation, y compris, notamment, les estimations de réserves et des coûts de développement.</t>
  </si>
  <si>
    <t>Les modalités et les conditions d’introduction et d’instruction des demandes ainsi que les modalités d’attribution des permis d’exploitation sont fixées par décret en Conseil des Ministres.[5]</t>
  </si>
  <si>
    <t xml:space="preserve">Permis </t>
  </si>
  <si>
    <t xml:space="preserve">     % Intérêts</t>
  </si>
  <si>
    <t>Opérateurs</t>
  </si>
  <si>
    <t>Ex Haute Mer</t>
  </si>
  <si>
    <t>SNPC</t>
  </si>
  <si>
    <t>TOTALENERGIES CONGO</t>
  </si>
  <si>
    <t>Nsoko II</t>
  </si>
  <si>
    <t>Moho-Bilondo</t>
  </si>
  <si>
    <t>Foukanda II</t>
  </si>
  <si>
    <t>ENI CONGO</t>
  </si>
  <si>
    <t>Djambala II</t>
  </si>
  <si>
    <t>Mwafi II</t>
  </si>
  <si>
    <t>Kitina II</t>
  </si>
  <si>
    <t>MARINE X</t>
  </si>
  <si>
    <t>Awa-Paloukou</t>
  </si>
  <si>
    <t>Mboundi</t>
  </si>
  <si>
    <t>Kouilou</t>
  </si>
  <si>
    <t>Kouakouala</t>
  </si>
  <si>
    <t> ENI CONGO</t>
  </si>
  <si>
    <t>Ex Madingo</t>
  </si>
  <si>
    <t>Loango II</t>
  </si>
  <si>
    <t>Zatchi II</t>
  </si>
  <si>
    <t>Eni CONGO</t>
  </si>
  <si>
    <t>Marine XII</t>
  </si>
  <si>
    <t>Néné Banga</t>
  </si>
  <si>
    <t>Litchendjili</t>
  </si>
  <si>
    <t>Marine I</t>
  </si>
  <si>
    <t>PERENCO CONGO</t>
  </si>
  <si>
    <t>MKB II</t>
  </si>
  <si>
    <t>Kundji</t>
  </si>
  <si>
    <t>Lianzi</t>
  </si>
  <si>
    <t>CHEVRON CONGO</t>
  </si>
  <si>
    <t>MARINE II</t>
  </si>
  <si>
    <t>Tilapia</t>
  </si>
  <si>
    <t>AAOG</t>
  </si>
  <si>
    <t>BANGA KAYO</t>
  </si>
  <si>
    <t>Tchibouela II</t>
  </si>
  <si>
    <t xml:space="preserve">EX-PNGF </t>
  </si>
  <si>
    <t>Tchendo II</t>
  </si>
  <si>
    <t>Litanzi II</t>
  </si>
  <si>
    <t>Tchibeli II</t>
  </si>
  <si>
    <t>KOMBI-LIKALALA-LIBONDO II</t>
  </si>
  <si>
    <t>Kombi-Likalala-Libondo II</t>
  </si>
  <si>
    <t>EMERAUDE II</t>
  </si>
  <si>
    <t>Emeraude II</t>
  </si>
  <si>
    <t>CONGOREP</t>
  </si>
  <si>
    <t>POINTE-INDIENNE</t>
  </si>
  <si>
    <t>Pointe – Indienne</t>
  </si>
  <si>
    <t>AOGC</t>
  </si>
  <si>
    <t>MARINE III</t>
  </si>
  <si>
    <t>NEW AGA</t>
  </si>
  <si>
    <t>KAYO</t>
  </si>
  <si>
    <t>NGOKI</t>
  </si>
  <si>
    <t>PEPA</t>
  </si>
  <si>
    <t>MAYOMBE</t>
  </si>
  <si>
    <t>MARINE XIII</t>
  </si>
  <si>
    <t>PHILIA</t>
  </si>
  <si>
    <t>HAUTE MER A</t>
  </si>
  <si>
    <t>CNOOC</t>
  </si>
  <si>
    <t>MOPONGO</t>
  </si>
  <si>
    <t>DIG OIL</t>
  </si>
  <si>
    <t>NGOLO</t>
  </si>
  <si>
    <t>MOKELEMBEMBE</t>
  </si>
  <si>
    <t>MARINE VI BIS</t>
  </si>
  <si>
    <t>MARINE XXVII</t>
  </si>
  <si>
    <t>MARINE XXVIII</t>
  </si>
  <si>
    <t>MARINE XX</t>
  </si>
  <si>
    <t>NANGA I</t>
  </si>
  <si>
    <t>Flux de paiement</t>
  </si>
  <si>
    <t>DGT</t>
  </si>
  <si>
    <t>Ecart</t>
  </si>
  <si>
    <t xml:space="preserve">Versement au titre de la Commercialisation de la part de l’Etat </t>
  </si>
  <si>
    <t> Hydrocarbures liquides</t>
  </si>
  <si>
    <t xml:space="preserve"> BBL</t>
  </si>
  <si>
    <t>TotalEnergies Congo</t>
  </si>
  <si>
    <t xml:space="preserve">Eni Congo </t>
  </si>
  <si>
    <t>PERENCO</t>
  </si>
  <si>
    <t>Chevron (Champs Lianzi)</t>
  </si>
  <si>
    <t>Wing Wah</t>
  </si>
  <si>
    <t>AAGC</t>
  </si>
  <si>
    <t> Total BBL</t>
  </si>
  <si>
    <t>4 354 446</t>
  </si>
  <si>
    <t>Hydrocarbures gazeux</t>
  </si>
  <si>
    <t>SM3</t>
  </si>
  <si>
    <t>ENI Congo</t>
  </si>
  <si>
    <t>Total SM3</t>
  </si>
  <si>
    <t>Tableau 31 : Principaux projets d’exploitation minière en cours au Congo</t>
  </si>
  <si>
    <t>Substance</t>
  </si>
  <si>
    <t>Département</t>
  </si>
  <si>
    <t>Description</t>
  </si>
  <si>
    <t>Cuivre</t>
  </si>
  <si>
    <t>Bouenza</t>
  </si>
  <si>
    <t>L’actionnaire majoritaire est China National Gold Group Corporation (Chine) et le minoritaire, à l’origine du projet, est Gerald Metals Group (USA). Cette société a démarré ses activités en 2008 avec deux permis d’exploration. Entre 2014 et 2017 la société a construit une usine de séparation des minerais et de traitement du cuivre. Depuis 2017, Soremi exporte environ 15.000 tonnes de cathode de cuivre par an. La phase 2 du projet permettra de produire également du zinc et, à terme, du plomb. La construction de l’usine de zinc a démarré et devrait être terminée mi-2020 pour produire environ 6.000 tonnes de zinc d’ici la fin de l’année.</t>
  </si>
  <si>
    <t>Lulu</t>
  </si>
  <si>
    <t>Plomb et zinc</t>
  </si>
  <si>
    <t>Pool</t>
  </si>
  <si>
    <t>La société chinoise Lulu a obtenu des permis de recherche des polymétaux non ferreux dans la zone de Mindouli en 2007 et la production a démarré fin 2017. Elle aurait exporté 1.100 tonnes de minerais bruts de zinc et de plomb en 2017 et environ 3.000 tonnes en 2018.</t>
  </si>
  <si>
    <t>Sapro</t>
  </si>
  <si>
    <t>Fer</t>
  </si>
  <si>
    <t>Niari</t>
  </si>
  <si>
    <t xml:space="preserve">En 2016, le groupe congolais Sapro a acquis la société DMC qui appartenait à la société sud-africaine Exxaro, titulaire du permis d’exploitation Mayoko-Lékoumou. Les réserves de minerais de fer sont estimées à 2,6 Mds de tonnes. En 2019, Sapro a réalisé deux exportations de minerai de fer :  18.000 tonnes en avril et 30.000 tonnes en décembre. Le volume de production de cette société située proche de la voie ferrée du CFCO (Mayoko-Pointe-Noire) a été limité en raison des énormes contraintes logistiques liées à la faiblesse des infrastructures : Port autonome de Pointe-Noire (PAPN) peu adapté à l’exportation de minerai en vrac et absence de port minéralier, mauvais état de la voie ferrée, absence de disponibilité d’énergie dans la zone de la mine, etc. Le fait que les deux premières sociétés minières entrées en production au Congo exploitent des polymétaux n’est pas un hasard. En effet, les coûts de réalisation de ces projets sont de 200 à 300 millions d’USD, alors que les autres projets sont plutôt de 500 millions à plusieurs milliards d’USD. </t>
  </si>
  <si>
    <t>Les projets de polymétaux sont aussi moins tributaires d’infrastructures (productions en milliers de tonnes par an et non en millions de tonnes). Ils exportent leur production par la route en conteneur via le Port autonome de Pointe-Noire. En raison de leur localisation (départements de la Bouenza et du Pool) les sociétés bénéficient d’une des meilleures infrastructures du Congo, la route nationale 1, preuve que la réalisation d’une infrastructure impacte favorablement le secteur minier. Enfin le cours du minerai de cuivre oscille entre 4.000 et 6.000 USD/t quand le cours du minerai de fer oscille entre 50 et 85 USD/t ou le concentré de phosphate est actuellement à 72,5 USD/t.</t>
  </si>
  <si>
    <t>Le Ministère des Mines et de la Géologie (MMG)</t>
  </si>
  <si>
    <t>Le Ministre des Mines et de la Géologie exécute la politique de la nation telle que définie par le Président de la République dans les domaines des mines et de la géologie[1]. A ce titre, il est chargé, notamment, de :</t>
  </si>
  <si>
    <t>La Direction Générale des Mines (DGM)</t>
  </si>
  <si>
    <t>La Direction Générale des Mines (DGM), créée par décret n°205-313 du 29 juillet 2005 assiste le Ministère des Mines et de la Géologie (MMG). La DGM a pour mission de :</t>
  </si>
  <si>
    <t>La Direction Générale de la Géologie (DGG)</t>
  </si>
  <si>
    <t>La Direction Générale de la Géologie (DGG), créée par décret n°2010-314 du 29 juillet 2005, est chargée de :</t>
  </si>
  <si>
    <t>Le Bureau d’Expertise, d’Evaluation et de Certification des Substances Minérales Précieuses (BEEC)</t>
  </si>
  <si>
    <t>Le BEEC, créé par le décret 2008-338 du 22 septembre 2008, comme un organisme spécialisé dans l’expertise, l’évaluation et la certification des substances minérales précieuses, et ayant pour missions :</t>
  </si>
  <si>
    <t>Le BEEC comporte un service de l’expertise, de l’évaluation et de la certification des substances minérales et un service des statistiques. En sa qualité de structure administrative chargée du contrôle et de la validation des « Certificats du Processus de Kimberley 50 », le BEEC opère sous la supervision d’un Secrétariat Permanent et suivant les modalités d’application du système de certification du processus de Kimberley telles que définies par le décret n°2008-337 du 22 septembre 2008.</t>
  </si>
  <si>
    <t>Taxes</t>
  </si>
  <si>
    <t>Droits fixes</t>
  </si>
  <si>
    <t>Les droits fixes concernent l’attribution, le renouvellement, la cession, la mutation des titres miniers de prospection, de recherche et d’exploitation de carrière.</t>
  </si>
  <si>
    <t>Article 152 du Code Minier 2005.</t>
  </si>
  <si>
    <t>Les taux sont fixés par la loi n°24-2010 du 30 décembre 2010 fixant les taux et les règles de perception des droits sur les titres miniers.</t>
  </si>
  <si>
    <t>Redevance superficiaire</t>
  </si>
  <si>
    <t xml:space="preserve">Le titulaire d’un permis de recherche ou d’exploitation est redevable de la redevance superficiaire. Cette redevance est assise sur la surface du permis et sa période de validité ou de renouvellement. Son montant, les modes de perception et de recouvrement sont fixés la loi n°24-2010 du 30 décembre 2010 fixant les taux et les règles de perception des droits sur les titres miniers. </t>
  </si>
  <si>
    <t>Article 152 du Code Minier 2005</t>
  </si>
  <si>
    <t xml:space="preserve">Redevance minière </t>
  </si>
  <si>
    <t>Les titulaires de l’autorisation d’exploitation ou du permis d’exploitation sont assujettis à une redevance minière à taux fixe.</t>
  </si>
  <si>
    <t>Article 157 du Code Minier 2005</t>
  </si>
  <si>
    <t>Le taux de cette redevance (entre 1% et 5%) qui s’applique à la valeur marchande « carreau mine » est fixé, selon les substances minérales ou fossiles extraites.</t>
  </si>
  <si>
    <t>Taxe sur les géomatériaux de construction</t>
  </si>
  <si>
    <t>Les exploitants de carrières sont assujettis au paiement de la taxe parafiscale sur les géo-matériaux. Cette taxe servira à la reconstitution des gisements, sera recouvrée par le Trésor Public.</t>
  </si>
  <si>
    <t>Article 156 du Code Minier 2005</t>
  </si>
  <si>
    <t>Durée</t>
  </si>
  <si>
    <t>Droits conférés</t>
  </si>
  <si>
    <t xml:space="preserve">Autorisation de prospection </t>
  </si>
  <si>
    <t>Un an renouvelable une seule fois.</t>
  </si>
  <si>
    <t>L’autorisation de prospection confère à son titulaire, concurremment avec les autres titulaires d’autorisations de prospection simultanément valables pour les mêmes substances et dans les mêmes zones, le droit d’entreprendre les travaux de prospection.</t>
  </si>
  <si>
    <t>Permis de Recherches minières</t>
  </si>
  <si>
    <t>Trois ans renouvelables 2 fois pour une période de 2 ans chaque fois.</t>
  </si>
  <si>
    <t xml:space="preserve">Le permis de recherches minières confère à son titulaire, dans les limites de son périmètre et indéfiniment en profondeur, le droit exclusif de prospection et de recherches de substances pour lesquelles il est délivré. </t>
  </si>
  <si>
    <t>Autorisation d’exploitation artisanale</t>
  </si>
  <si>
    <t>Trois ans renouvelables tacitement pour la même période</t>
  </si>
  <si>
    <t>L’autorisation d’exploitation artisanale confère à son bénéficiaire, dans les limites du périmètre qui lui est défini, le droit exclusif d’exploitation de la substance minérale ou fossile pour laquelle elle est délivrée.</t>
  </si>
  <si>
    <t>L’autorisation d’exploitation des mines ou des carrières</t>
  </si>
  <si>
    <t>Cinq années. Elle est renouvelable sur demande de son titulaire par période de même durée.</t>
  </si>
  <si>
    <t xml:space="preserve">L’autorisation d’exploitation des mines ou des carrières confère à son titulaire, pour la substance ou le groupe de substances minérales ou fossiles pour lesquelles elle est attribuée et dans une zone définie, le droit exclusif de : </t>
  </si>
  <si>
    <t>• bénéficier d’un permis d’exploitation minière lorsque les activités d’exploitation atteignent une taille qui justifie l’octroi d’un tel permis.</t>
  </si>
  <si>
    <t xml:space="preserve">Permis d’Exploitation </t>
  </si>
  <si>
    <t>25 ans renouvelables pour une période de 15 ans chacune</t>
  </si>
  <si>
    <t>Le permis d’exploitation confère à son titulaire dans les limites de son périmètre et indéfiniment en profondeur le droit exclusif d’exploitation des substances pour lesquelles le permis a été accordé.</t>
  </si>
  <si>
    <t xml:space="preserve">Autorisation de détention, de circulation et de transformation des substances minérales précieuses </t>
  </si>
  <si>
    <t>N/A</t>
  </si>
  <si>
    <t>L’exportation des substances minérales précieuses est assurée par les producteurs, les gérants des bureaux d’achat ou toute personne, en vertu d’une autorisation d’exportation délivrée, lors de chaque expédition, par l’autorité administrative centrale des mines.</t>
  </si>
  <si>
    <t>L’importation des substances minérales précieuses en République du Congo est libre, sous réserve de l’accomplissement des formalités douanières.</t>
  </si>
  <si>
    <t xml:space="preserve">Types de permis </t>
  </si>
  <si>
    <t xml:space="preserve">Permis de recherche minières </t>
  </si>
  <si>
    <t>Autorisations d’exploitation de petite mine</t>
  </si>
  <si>
    <t>Autorisations d’ouverture et d’exploitation de carrières</t>
  </si>
  <si>
    <t>Volume en m3</t>
  </si>
  <si>
    <t>% de croissance</t>
  </si>
  <si>
    <t xml:space="preserve">Ministère de l’Economie Forestière </t>
  </si>
  <si>
    <t>Le Ministère de l’Economie Forestière (MEF) exécute la politique de la nation telle que définie par le Président de la République dans les domaines de l’économie forestière et du développement durable. A ce titre, il a pour mission principale de[1] :</t>
  </si>
  <si>
    <t>Direction Générale de l’Economie Forestière</t>
  </si>
  <si>
    <t>(DGEF)</t>
  </si>
  <si>
    <t xml:space="preserve">La Direction Générale de l’Economie Forestière (DGEF) est l’organe technique qui assiste le Ministère dans l’exercice de ses attributions en matière de faune et de foret. A ce titre, elle est chargée, notamment, de[2] : </t>
  </si>
  <si>
    <t>Le Service de contrôle des produits forestiers à l’exportation (SCPFE)</t>
  </si>
  <si>
    <t>Sous tutelle du Ministère de l’Economie Forestière, le SCPFE a son siège à Pointe Noire. Les principales missions du SCPFE est de :</t>
  </si>
  <si>
    <t>Direction du fonds forestier (DFF)</t>
  </si>
  <si>
    <t>La direction du fonds forestier est chargée, notamment, de[3] :</t>
  </si>
  <si>
    <r>
      <t>Le Fonds forestier a été institué par le Décret n°2002-434 du 31 décembre 2002, avec pour vocation d’assurer « le financement des travaux et des études visant à protéger, à aménager et à développer les ressources forestières et fauniques »</t>
    </r>
    <r>
      <rPr>
        <vertAlign val="superscript"/>
        <sz val="8"/>
        <rFont val="Trebuchet MS"/>
        <family val="2"/>
      </rPr>
      <t>[4]</t>
    </r>
    <r>
      <rPr>
        <sz val="8"/>
        <rFont val="Trebuchet MS"/>
        <family val="2"/>
      </rPr>
      <t>. Il est administré par un comité de gestion</t>
    </r>
    <r>
      <rPr>
        <vertAlign val="superscript"/>
        <sz val="8"/>
        <rFont val="Trebuchet MS"/>
        <family val="2"/>
      </rPr>
      <t>[5]</t>
    </r>
    <r>
      <rPr>
        <sz val="8"/>
        <rFont val="Trebuchet MS"/>
        <family val="2"/>
      </rPr>
      <t>.</t>
    </r>
  </si>
  <si>
    <t>Ce fonds permet notamment les réalisations suivantes :</t>
  </si>
  <si>
    <t>En matière forestières :</t>
  </si>
  <si>
    <t>En matière de faune :</t>
  </si>
  <si>
    <t>En matière de conservation des eaux :</t>
  </si>
  <si>
    <t> Taxes</t>
  </si>
  <si>
    <t xml:space="preserve">Taxe de superficie </t>
  </si>
  <si>
    <t>Tout titulaire d’une concession forestière est assujetti au paiement de la Taxe de superficie. Elle est perçue annuellement et versée en numéraire.</t>
  </si>
  <si>
    <t>(Arrêté n° 6382 du 31 décembre 2002 fixant les modalités de calcul de la taxe de superficie).</t>
  </si>
  <si>
    <t xml:space="preserve">Taxe d’abattage </t>
  </si>
  <si>
    <t>Tout titulaire d’une concession forestière est assujetti au paiement de la Taxe de d’abattage. Elle est calculée sur le volume annuel des essences que les entreprises forestières s’engagent à produire par convention. Le taux de la taxe d’abattage des bois des forêts naturelles pour les différentes essences indexées sur les valeurs F0B est fixé à 3% conformément (Arrêté n°6378 du 31 Décembre 2002 fixant le taux de la taxe d’abattage des bois des forêts naturelles).</t>
  </si>
  <si>
    <t>Taxe sur les produits forestiers accessoires</t>
  </si>
  <si>
    <t>La taxe sur les produits forestiers accessoires est fixée par tarif selon les produits.</t>
  </si>
  <si>
    <t>Taxe de déboisement</t>
  </si>
  <si>
    <t xml:space="preserve">Sont assujetties au paiement de la taxe de déboisement toutes les activités qui entraînent la destruction du domaine forestier. Elle est fixée par tarif qui est déterminée proportionnellement au coût de reconstitution d’une superficie de valeur forestière comparable. </t>
  </si>
  <si>
    <t>(Arrêté n°6378 du 31 décembre 2002 fixant les taux de la taxe d’abattage des bois des forêts naturelles).</t>
  </si>
  <si>
    <t>Licences</t>
  </si>
  <si>
    <t>La convention de transformation industrielle (CTI)</t>
  </si>
  <si>
    <t>Ne peut pas dépasser 15 ans (renouvelable sous conditions)</t>
  </si>
  <si>
    <t xml:space="preserve">La convention de transformation industrielle garantit à son titulaire le droit de prélever sur une unité forestière d’aménagement des contingents annuels limitatifs d’essences, auxquels s’ajoute l’engagement du titulaire d’assurer la transformation des grumes dans une unité industrielle dont il est le propriétaire (article 66 du code forestier). </t>
  </si>
  <si>
    <t>Elle porte sur des superficies et des durées suffisamment étendues pour permettre à son titulaire de conduire à terme.</t>
  </si>
  <si>
    <t>La convention d’aménagement et de transformation (CAT)</t>
  </si>
  <si>
    <t>Ne peut pas excéder 25 ans (renouvelable sous conditions)</t>
  </si>
  <si>
    <t>La convention d’aménagement et de transformation comporte les mêmes stipulations que la convention de transformation industrielle, auxquelles s’ajoute l’engagement de l’exploitant d’exécuter les travaux sylvicoles prévus au plan d’aménagement de l’unité forestière d’aménagement concernée, et mentionnés par la convention (article 67 du Code Forestier).</t>
  </si>
  <si>
    <t>Le permis de coupe des bois de plantations</t>
  </si>
  <si>
    <t xml:space="preserve">Ne peut pas excéder 6 mois </t>
  </si>
  <si>
    <t>Le permis de coupe des bois de plantations est conclu pour l’exploitation des arbres des plantations forestières faisant partie du domaine forestier de l’Etat (article 69 du Code Forestier).</t>
  </si>
  <si>
    <t>Le permis spécial</t>
  </si>
  <si>
    <t>NA</t>
  </si>
  <si>
    <t>Le permis spécial confère à son titulaire le droit d’exploiter des produits forestiers accessoires dans les quantités et les lieux qu’il précise. Il autorise le titulaire à effectuer une exploitation à des fins commerciales. (Article 70 du Code Forestier)</t>
  </si>
  <si>
    <t xml:space="preserve">Acte d’octroi </t>
  </si>
  <si>
    <t xml:space="preserve">Modalités d’octroi/transferts </t>
  </si>
  <si>
    <t>Arrêté du Ministre des Eaux et Forêts. (Article 74)</t>
  </si>
  <si>
    <t>Les candidatures à la convention de transformation industrielle ou d’aménagement et de transformation sont suscitées par appel d’offres, lancé par arrêté du ministre des eaux et forêts.</t>
  </si>
  <si>
    <t>Les dossiers sont examinés par une commission forestière, présidée par le ministre chargé des eaux et forêts.</t>
  </si>
  <si>
    <t>Un décret pris en Conseil des Ministres fixe la composition et le fonctionnement de cette commission (Article 73).</t>
  </si>
  <si>
    <t>Les conventions de transformation industrielle (article 65) sont strictement personnelles. Ils ne peuvent ni être cédés, ni faire l’objet de sous-traitance, sauf autorisation de l’administration des eaux et forêts, notamment pour les opérations de prospection, d’abattage et de transport.</t>
  </si>
  <si>
    <t xml:space="preserve">Arrêté du ministre des eaux et forêts. </t>
  </si>
  <si>
    <t>Les candidatures à la convention de transformation industrielle ou d’aménagement et de transformation sont suscitées par appel d’offres, lancé par Arrêté du Ministre des Eaux et Forêts.</t>
  </si>
  <si>
    <t>(Article 74)</t>
  </si>
  <si>
    <t>Les dossiers sont examinés par une commission forestière, présidée par le Ministre chargé des Eaux et Forêts.</t>
  </si>
  <si>
    <t>La convention d’aménagement et de transformation (article 65) est strictement personnelle. Elle ne peut ni être cédée, ni faire l’objet de sous-traitance, sauf autorisation de l’administration des eaux et forêts, notamment pour les opérations de prospection, d’abattage et de transport.</t>
  </si>
  <si>
    <t>Par le Ministre chargé des Eaux et Forêts (Article 76)</t>
  </si>
  <si>
    <t xml:space="preserve">Les ventes sur pied des bois de plantations du domaine forestier de l’Etat se font par adjudications publiques. Toutefois, lorsque l’adjudication publique n’a pu avoir lieu deux fois successivement faute d’un minimum de deux participants ou n’a pas produit des résultats du fait qu’aucun participant ne s’est porté acquéreur à un prix supérieur à celui de retrait, la vente se fait de gré à gré. Le permis de récolte est délivré à l’issue de l’adjudication publique par le ministre chargé des eaux et forêts.  (Article 76) </t>
  </si>
  <si>
    <t xml:space="preserve">Le permis de coupe des bois de plantations (article 65) est strictement personnel. Il ne peut ni être cédé, ni faire l’objet de sous-traitance, sauf autorisation de l’administration des eaux et forêts, notamment pour les opérations de prospection, d’abattage et de transport. </t>
  </si>
  <si>
    <t xml:space="preserve">Délivré par le Directeur région administration des eaux et forêts </t>
  </si>
  <si>
    <t>Un arrêté du Ministre chargé des Eaux et Forêts détermine la liste des produits accessoires, la quantité des pieds d’essence de bois d’œuvre autorisée, les zones dans lesquelles est attribué le permis spécial, ainsi que les modalités de son attribution (Article 70).</t>
  </si>
  <si>
    <t>Le permis spécial est délivré par le Directeur Régional des Eaux et Forêts à la demande de l’intéressé, après acquittement de la taxe forestière sur les produits forestiers accessoires ou les essences de bois d’œuvre dont il autorise l’exploitation (Article 77).</t>
  </si>
  <si>
    <t>Le permis spécial est strictement personnel. Il ne peut ni être cédé, ni faire l’objet de sous-traitance, sauf autorisation de l’administration des eaux et forêts, notamment pour les opérations de prospection, d’abattage et de transport (article 65).</t>
  </si>
  <si>
    <t>Tableau 41 : Nombre de conventions forestières actives au 31 décembre 2020</t>
  </si>
  <si>
    <t>Types</t>
  </si>
  <si>
    <t>Tableau 42 : Projets d’exploitation forestière en 2020</t>
  </si>
  <si>
    <t>Régions</t>
  </si>
  <si>
    <t>Entreprises</t>
  </si>
  <si>
    <t xml:space="preserve">Données sur le projet </t>
  </si>
  <si>
    <t>AFRIWOOD INDUSTRIE</t>
  </si>
  <si>
    <t>Au siège de la préfecture de Loango au Kouilou, le Ministre de l’Économie Forestière et du Développement durable représentant le gouvernement de la République, le Président Directeur Général de la société Afriwood, ont paraphé une convention le 15 février 2016 en présence des autorités préfectorales et de divers invités.</t>
  </si>
  <si>
    <t>Ainsi au terme de cette convention, la société Afriwood s’engage à élaborer un plan d’aménagement à partir de la première année sur la base d’un protocole d’accord qui sera signé avec la Direction Générale de l’Economie Forestière. En matière d’industries de bois, la société Afriwood implantera une unité de sciage dans la zone concernée à partir de la troisième année qui comprendra des unités de deuxième et troisième transformation, notamment une unité de séchage, une unité de menuiserie et celle déjà acquise installée au quartier Siafoumou à Pointe-Noire sera délocalisée pour Magne. L’électrification de la base-vie et du site industriel sera assurée par un groupe électrogène de 500KVA.</t>
  </si>
  <si>
    <t>La société Afriwood s’engage également à mettre en place une unité de surveillance et de lutte anti-braconnage (USLAB) et à contribuer à son fonctionnement, en vue d’assurer une gestion et une protection de la faune sauvage dans la concession forestière. Un protocole d’accord y relatif sera signé avec la Direction Générale de l’Economie Forestière. Cette société appuiera aussi les populations environnantes à développer des activités agro-pastorales autour de la base-vie.</t>
  </si>
  <si>
    <t>L’unité forestière d’exploitation Nkola a une superficie totale d’environ 188.406 hectares, dont 139.816 hectares de superficie utile, l’ensemble des investissements prévisionnels se chiffre à 749.980.000 FCFA sur une période de cinq ans. La contribution au développement socio-économique départemental et à l’équipement de l’administration des Eaux et Forêts fait l’objet d’une concertation entre les autorités locales, l’administration forestière et la société Afriwood.[1]</t>
  </si>
  <si>
    <t>Niari Lekoumou</t>
  </si>
  <si>
    <t>Asia-Congo Industrie est une société droit congolais de capitaux Sino-Malaisiens</t>
  </si>
  <si>
    <t>Deux conventions d’aménagement et de transformation pour la mise en valeur des unités forestières d’exploitation de Kola dans la sous-préfecture de Banda, des plantations domaniales d’eucalyptus de pin et de limba situées dans le périmètre de reboisement de Malolo dans la sous-préfecture de Louvakou, département du Niari et les périmètres de reboisement du PK 45 aligné dans le département du Pool ont été signés le 14 avril 2016 à Dolisie.</t>
  </si>
  <si>
    <t>Les données techniques des conventions présentées par la Direction Générale de l’Economie Forestière, indiquent que sur le permis kola, la superficie attribuée à Taman est de 91.146 hectares dont 30.667 hectares de superficie utile. L’ensemble des investissements prévisionnels se chiffrent à</t>
  </si>
  <si>
    <t>1 994 971 000 FCFA sur une période de 5 ans. Les prévisions de production portent sur un volume de 30 000 m3 par an. Les prévisions de production en industrie de bois sont estimées à 8 032 m3 pour les sciages verts et 4 819 m3 pour les sciages séchés, une partie de la production issue de ces forêts sera transformée au complexe industriel de Hinda composé de 8 unités notamment de sciage, déroulage, contreplaqués, tranchage, parqueterie et moulurage. 98 emplois sont prévus d’ici à l’an 2020 pour résorber le chômage dans les zones d’activités du projet.[2]</t>
  </si>
  <si>
    <t>Sangha</t>
  </si>
  <si>
    <t>Atama Plantation est une société droit congolais de capitaux malaisiens</t>
  </si>
  <si>
    <t>En 2013, la société Malaisienne Wah Seong Berhad, qui n’avait pas d’expérience préalable en matière d’huile de palme, a annoncé sa décision d’investir 744 millions USD au cours des dix prochaines années pour installer un complexe industriel et une plantation de palmiers à huile de 180 000 hectares dans les Départements de la Sangha et de la Cuvette, à quelque 800 kilomètres au nord de Brazzaville, la capitale de la République du Congo. ATAMA Plantation, filiale de la société malaise, avait obtenu du Ministère des Affaires Foncières et du domaine public du Congo l’autorisation d’occuper</t>
  </si>
  <si>
    <t>470 000 hectares pour y faire des plantations de palmiers à huile. Les 180 000 hectares dans la Sangha font partie de cette concession.</t>
  </si>
  <si>
    <t>L’usine de transformation devait créer près de 20 000 emplois et produire</t>
  </si>
  <si>
    <t>720 000 tonnes d’huile de palme quand la production atteindrait son maximum. D’après l’entreprise, elle serait « la raffinerie la plus grande du bassin du Congo ». (1) En 2013, l’entreprise avait annoncé que, fin 2014, 2 000 hectares seraient déjà plantés de palmiers à huile. (2) En février 2017, le gouvernement congolais a suspendu les activités de coupe frauduleuse de bois de l’entreprise.[3]</t>
  </si>
  <si>
    <t>Likouala</t>
  </si>
  <si>
    <t xml:space="preserve">Bois et Placages </t>
  </si>
  <si>
    <t>La société Bois et Placages de Lopola existe au Congo depuis l’année 2000, précisément dans le département de la Likouala à Lopola, situé entre Thanry et Mokabi. Elle dispose d’une concession forestière d’une superficie de</t>
  </si>
  <si>
    <t>00 000 hectares et d’une base vie dans la localité. Avec sa scierie, BPL transforme 85% de sa production en bois débité et 15% de cette production en grumes destinées à l’exportation.</t>
  </si>
  <si>
    <t>BPL compte installer des nouvelles machines plus performantes qui permettront d’améliorer la transformation du bois. Il s’agit des machines pour le rabotage, et les machines pour le séchage. Tout ceci permettra de réduire les déchets et d’augmenter la valeur de la matière. Ces mesures vont aussi améliorer les recettes de la société et la qualité de ses produits[4].</t>
  </si>
  <si>
    <t>Sangha Likouala</t>
  </si>
  <si>
    <t>Congolaise Industrielle des Bois (CIB)</t>
  </si>
  <si>
    <t>La Congolaise Industrielle des Bois (ClB) est une société industrielle et commerciale, de droit congolais, spécialisée dans la gestion forestière, l’exploitation, la transformation et la commercialisation de bois tropicaux. Installée depuis 1968 au Nord de la République du Congo, à Pokola (Département de la Sangha), la CIB est une entreprise pionnière en matière de gestion durable des forêts tropicales. Les efforts entrepris depuis 1999, leur ont permis d’être aujourd’hui, avec la gestion de près de 1,3 millions d’hectares de forêts naturelles en République du Congo, la plus large forêt tropicale, à vocation d’exploitation forestière, bénéficiant du label du Forest Stewardship Council (FSC).</t>
  </si>
  <si>
    <t>Début 2011, la CIB a rejoint le Groupe OLAM international basé à Singapour. OLAM est un des leaders mondiaux dans la gestion de la chaîne d’approvisionnement de matières premières et produits agricoles, y compris le bois, et d’ingrédients alimentaires.</t>
  </si>
  <si>
    <t>Le Groupe OLAM appuie son développement sur une politique volontariste en matière de responsabilité environnementale et sociale et des engagements concrets et significatifs pour la mettre œuvre[5].</t>
  </si>
  <si>
    <t>Congolaise Industrielle de Transformation de Bois (CITB-QUATOR)</t>
  </si>
  <si>
    <t>La Congolaise Industrielle de Transformation de Bois (CITB QUATOR) est une société industrielle et commerciale de droit congolais, spécialisée dans la gestion et l’exploitation forestière en République du Congo.</t>
  </si>
  <si>
    <t xml:space="preserve">CITB QUATOR intervient dans la transformation et la commercialisation de bois tropicaux. Entreprise pionnière en matière de gestion durable des forêts tropicales[6]. </t>
  </si>
  <si>
    <t>Exportateur sur le marché international, CITB Quator transforme et commercialise le bois mais le cœur de métier reste l’exploitation forestière. Tout en veillant au respect de la gestion durable des forêts tropicales.</t>
  </si>
  <si>
    <t>Cuvette-Ouest</t>
  </si>
  <si>
    <t>Entreprise Christelle</t>
  </si>
  <si>
    <t>L’Etat congolais a concédé, en 2017, à la société Christelle Sarl l’exploitation de l’Unité forestière et d’aménagement Tsama-Mbama (Cuvette-Ouest) d’une superficie de 568. 520 hectares. La société qui devra investir en 5 ans 22.827 milliards de FCFA, s’est engagée à créer 454 emplois et à financer nombreux projets en faveur des populations locales.</t>
  </si>
  <si>
    <t>Sur les 568.520 hectares, dont 341.558 hectares de superficie utile, la société concessionnaire, selon les termes du contrat, y réalisera une production grumière d’un volume de 268.680 m3 et des industries de bois d’environ 159.865 m3 pour faciliter l’approvisionnement de la chaine de transformation composée d’unités de sciage, de séchage, de récupération et de menuiserie industrielle[7].</t>
  </si>
  <si>
    <t>Ouesso</t>
  </si>
  <si>
    <t>INDUSTRIE FORESTIÈRE DE OUESSO (IFO)</t>
  </si>
  <si>
    <t xml:space="preserve">La société Industrie Forestière de Ouesso (IFO) est la filiale congolaise du groupe INTERHOLCO (IHC), dont le siège est en Suisse. IHC développe son leadership dans la gestion responsable et durable de forêts tropicales naturelles depuis 1962. </t>
  </si>
  <si>
    <t xml:space="preserve">IFO gère une concession forestière d’environ 1.1 millions d’hectares abritant plus de 80 villages avec une population estimée de 16,000 habitants, dont 6,000 autochtones. L'équipe sociale d'IFO tient des centaines de réunions de consultation chaque année avec les communautés locales et les peuples autochtones. Ils sont ainsi impliqués dans la prise de décisions par la procédure du CLIP (consentement libre et informé au préalable), dans le respect des exigences sociales, environnementales et de gouvernance (ESG) locales, nationales et internationales. La concession (11 600 km2) se situe entre le Parc national Odzala Kokoua, à nord-ouest (13 500 km2) et le Parc national de Ntokou Pikounda (4 572 km2) à sud-est. Les deux parcs et la concession couvrent ensemble une superficie de plus de 2,96 millions d’hectares (29 672 km2). </t>
  </si>
  <si>
    <r>
      <t xml:space="preserve">Grâce à sa gestion responsable, IFO donne une contribution importante aux efforts consentis par la République du Congo en matière de protection de la forêt naturelle et de ses services, y compris dans le cadre des objectifs de développement durable des Nations Unies. Fort de sa certification Forest Stewardship Council et de ses valeurs d’excellence technique et de développement humain, IFO récolte, transforme et distribue des produits bois de haute qualité socio-environnementale. La valorisation se traduit par une meilleure utilisation de l'arbre, avec une transformation poussée des grumes en sciages débités, plots, lames de terrasse et lamellés-collés rabotés, un produit bois d’ingénierie. IFO continue à se développer grâce à l’engagement, l’expertise et la diversité de plus de 1’000 travailleurs qui bénéficient de formations professionnelles, de salaires équitables et de la sécurité sociale, garantis par le respect des principes et droits fondamentaux de l'OIT </t>
    </r>
    <r>
      <rPr>
        <b/>
        <sz val="8"/>
        <rFont val="Trebuchet MS"/>
        <family val="2"/>
      </rPr>
      <t>(Source IFO).</t>
    </r>
  </si>
  <si>
    <t>Tableau 44 : Production des hydrocarbures par champ 2020</t>
  </si>
  <si>
    <t>Champs</t>
  </si>
  <si>
    <t>BBL</t>
  </si>
  <si>
    <t>%</t>
  </si>
  <si>
    <t>Moho - Bilondo HMD</t>
  </si>
  <si>
    <t>Néné</t>
  </si>
  <si>
    <t>Tchibouéla II</t>
  </si>
  <si>
    <t>Yombo-Masseko</t>
  </si>
  <si>
    <t xml:space="preserve">Emeraude </t>
  </si>
  <si>
    <t>Mboundi Huile</t>
  </si>
  <si>
    <t>Banga Kayo</t>
  </si>
  <si>
    <t>Libondo</t>
  </si>
  <si>
    <t>KLL II</t>
  </si>
  <si>
    <t>Sendji</t>
  </si>
  <si>
    <t>Yanga</t>
  </si>
  <si>
    <t>Ikalou</t>
  </si>
  <si>
    <t>Tchibeli - Litanzi</t>
  </si>
  <si>
    <t>Likalala</t>
  </si>
  <si>
    <t>Lianzi-Nemba</t>
  </si>
  <si>
    <t>Nsoko</t>
  </si>
  <si>
    <t>Litchendjili Huile</t>
  </si>
  <si>
    <t>Mboundi condensats</t>
  </si>
  <si>
    <t>Kombi</t>
  </si>
  <si>
    <t>Zingali</t>
  </si>
  <si>
    <t>Loufika</t>
  </si>
  <si>
    <t> Total</t>
  </si>
  <si>
    <t>Valeur en USD</t>
  </si>
  <si>
    <t>TEP Congo</t>
  </si>
  <si>
    <t xml:space="preserve"> PEX</t>
  </si>
  <si>
    <t>PEX 2</t>
  </si>
  <si>
    <t xml:space="preserve">Nsoko </t>
  </si>
  <si>
    <t>PNGF Sud</t>
  </si>
  <si>
    <t>Eni Congo</t>
  </si>
  <si>
    <t>KOUILOU</t>
  </si>
  <si>
    <t>KOUAKOUALA</t>
  </si>
  <si>
    <t>LOUFIKA</t>
  </si>
  <si>
    <t>MBOUNDI</t>
  </si>
  <si>
    <t>ZINGALI</t>
  </si>
  <si>
    <t>MADINGO</t>
  </si>
  <si>
    <t>IKALOU</t>
  </si>
  <si>
    <t>LOANGO II</t>
  </si>
  <si>
    <t>ZATCHI II</t>
  </si>
  <si>
    <t>MARINE VI</t>
  </si>
  <si>
    <t>FOUKANDA II</t>
  </si>
  <si>
    <t>MWAFI II</t>
  </si>
  <si>
    <t>MARINE VII</t>
  </si>
  <si>
    <t>KITINA II</t>
  </si>
  <si>
    <t>AWA-PALOUKOU</t>
  </si>
  <si>
    <t>MARINE XII</t>
  </si>
  <si>
    <t>LITCHENDJILI</t>
  </si>
  <si>
    <t>NENE</t>
  </si>
  <si>
    <t xml:space="preserve">M'Boundi </t>
  </si>
  <si>
    <t>CONDENSATS-MBD-CRU</t>
  </si>
  <si>
    <t>Perenco</t>
  </si>
  <si>
    <t>PNGF Sud 2</t>
  </si>
  <si>
    <t>MARINE I</t>
  </si>
  <si>
    <t>Congorep</t>
  </si>
  <si>
    <t>PNGF Sud 1</t>
  </si>
  <si>
    <t>EMERAUDE</t>
  </si>
  <si>
    <t>LIKOUALA</t>
  </si>
  <si>
    <t xml:space="preserve">Chevron Overseas Congo </t>
  </si>
  <si>
    <t>LIANZI</t>
  </si>
  <si>
    <t>Mengo/Kundji/Bindi</t>
  </si>
  <si>
    <t>MKB</t>
  </si>
  <si>
    <t>SONAREP</t>
  </si>
  <si>
    <t>Tableau 46 : Production forestière par type de produit (2020)</t>
  </si>
  <si>
    <t>Tableau 47 : Production forestière par société (2020)</t>
  </si>
  <si>
    <t>CIB – OLAM</t>
  </si>
  <si>
    <t>I F O</t>
  </si>
  <si>
    <t>SEFYD</t>
  </si>
  <si>
    <t>TAMAN INDUSTRIE</t>
  </si>
  <si>
    <t>SICOFOR</t>
  </si>
  <si>
    <t>ASIA CONGO INDUSTRIES</t>
  </si>
  <si>
    <t>Autres</t>
  </si>
  <si>
    <t>Total (m3)</t>
  </si>
  <si>
    <t>Tableau 48 : Production forestière par département (2020)</t>
  </si>
  <si>
    <t>Lékoumou</t>
  </si>
  <si>
    <t>Cuvette ouest</t>
  </si>
  <si>
    <t>Cuvette</t>
  </si>
  <si>
    <t>Tableau 49 : Production minière par substance et par société (2020)</t>
  </si>
  <si>
    <t>Subtance</t>
  </si>
  <si>
    <t xml:space="preserve">Volume </t>
  </si>
  <si>
    <t>Valeur production en FCFA</t>
  </si>
  <si>
    <t>Cathode de cuivre</t>
  </si>
  <si>
    <t>EMC</t>
  </si>
  <si>
    <t>Master Mining</t>
  </si>
  <si>
    <t>SOTRAME</t>
  </si>
  <si>
    <t>MING XIANG</t>
  </si>
  <si>
    <t>FAICO</t>
  </si>
  <si>
    <t>CSCEC</t>
  </si>
  <si>
    <t>BUTC</t>
  </si>
  <si>
    <t>GTA</t>
  </si>
  <si>
    <t>Solid group</t>
  </si>
  <si>
    <t>Guang fa</t>
  </si>
  <si>
    <t>Feng Jia</t>
  </si>
  <si>
    <t>CRBC</t>
  </si>
  <si>
    <t>Tableau 50 : Exportations des hydrocarbures par société en 2020</t>
  </si>
  <si>
    <t xml:space="preserve">Exportations par qualité </t>
  </si>
  <si>
    <t>Exportations par société</t>
  </si>
  <si>
    <t>Opérateur</t>
  </si>
  <si>
    <t>Quantité exportée (bbl)</t>
  </si>
  <si>
    <t>% Quantité</t>
  </si>
  <si>
    <t>SNPC – Mandat</t>
  </si>
  <si>
    <t>SNPC – Fonctionnement</t>
  </si>
  <si>
    <t>Tableau 51 : Exportations des produits forestiers par type de produit (2020)</t>
  </si>
  <si>
    <t>Tableau 52 : Répartition des exportations des produits forestiers par société (2020)</t>
  </si>
  <si>
    <t>Exportateurs</t>
  </si>
  <si>
    <t>CIB-OLAM</t>
  </si>
  <si>
    <t>IFO</t>
  </si>
  <si>
    <t xml:space="preserve">Autres </t>
  </si>
  <si>
    <t>Tableau 53 : Répartition des exportations des produits forestiers par destination (2020)</t>
  </si>
  <si>
    <t>Destination</t>
  </si>
  <si>
    <t>CHINE</t>
  </si>
  <si>
    <t>BELGIQUE</t>
  </si>
  <si>
    <t>VIETNAM</t>
  </si>
  <si>
    <t>FRANCE</t>
  </si>
  <si>
    <t>MALAISIE</t>
  </si>
  <si>
    <t>GRANDE BRETAGNE</t>
  </si>
  <si>
    <t>USA</t>
  </si>
  <si>
    <t>PAYS BAS</t>
  </si>
  <si>
    <t>GRÈCE</t>
  </si>
  <si>
    <t>E.C</t>
  </si>
  <si>
    <t>AIS</t>
  </si>
  <si>
    <t>CIB-LDG</t>
  </si>
  <si>
    <t>LT</t>
  </si>
  <si>
    <t>BOOMING GREEN</t>
  </si>
  <si>
    <t>THANRY</t>
  </si>
  <si>
    <t>MOKABI</t>
  </si>
  <si>
    <t>BPL</t>
  </si>
  <si>
    <t>CDWI</t>
  </si>
  <si>
    <t>AFRIWOOD</t>
  </si>
  <si>
    <t>SIFCO</t>
  </si>
  <si>
    <t>CIB-OLAM ENYELLE</t>
  </si>
  <si>
    <t>SFIB</t>
  </si>
  <si>
    <t>SOMIFOR</t>
  </si>
  <si>
    <t>CFF BOIS INTERNATIONAL</t>
  </si>
  <si>
    <t>SIPAM</t>
  </si>
  <si>
    <t>ADL</t>
  </si>
  <si>
    <t>FORALAC</t>
  </si>
  <si>
    <t>SOFIA SA</t>
  </si>
  <si>
    <t>BOIS-KASSA</t>
  </si>
  <si>
    <t>WANG SAM TRADING</t>
  </si>
  <si>
    <t>ETBM</t>
  </si>
  <si>
    <t>BTC</t>
  </si>
  <si>
    <t>SNBI</t>
  </si>
  <si>
    <t>COTRANS</t>
  </si>
  <si>
    <t>K&amp;Cie</t>
  </si>
  <si>
    <t>CITB-QUATOR</t>
  </si>
  <si>
    <t>SCAD</t>
  </si>
  <si>
    <t>ZTC</t>
  </si>
  <si>
    <t>Total Volume m3</t>
  </si>
  <si>
    <t>Tote Valeur en million FCFA</t>
  </si>
  <si>
    <t>Tableau 54 : Exportations minières par exportateur, par substance, par valeur et par pays de destination (2020)</t>
  </si>
  <si>
    <t>Exportateur</t>
  </si>
  <si>
    <t>Type Exportateur</t>
  </si>
  <si>
    <t>Valeur exportation  en Millions de FCFA</t>
  </si>
  <si>
    <t>Valeur exportation en USD</t>
  </si>
  <si>
    <t>Pays du destinataire</t>
  </si>
  <si>
    <t>Société minière</t>
  </si>
  <si>
    <t>Chine</t>
  </si>
  <si>
    <t>Comptoir D'achat</t>
  </si>
  <si>
    <t>COMINEX</t>
  </si>
  <si>
    <t>Belgique</t>
  </si>
  <si>
    <t>CGB</t>
  </si>
  <si>
    <t>Luxembourg</t>
  </si>
  <si>
    <t>KEME MINING</t>
  </si>
  <si>
    <t>Hongrie</t>
  </si>
  <si>
    <t>Africa Mining Developpement</t>
  </si>
  <si>
    <t>Emirates Arabes</t>
  </si>
  <si>
    <t>World Wide and African developpment Business</t>
  </si>
  <si>
    <t>CONGO-CAMEROUN MINERAIS</t>
  </si>
  <si>
    <t>Tableau 55 : Part de l’Etat dans la production totale par opérateur (2020)</t>
  </si>
  <si>
    <t>Redevance minière proportionnelle (RMP) en bbl</t>
  </si>
  <si>
    <t>Profit Oil, Super Profit Oil, Excess Oil en bbl</t>
  </si>
  <si>
    <t>Total bbl</t>
  </si>
  <si>
    <t>SNPC-Activités propres</t>
  </si>
  <si>
    <t>TOTAL</t>
  </si>
  <si>
    <t>Montant en USD</t>
  </si>
  <si>
    <t>Revenus de commercialisation bruts</t>
  </si>
  <si>
    <t xml:space="preserve">Déduction au titre de la taxe maritime </t>
  </si>
  <si>
    <t>Déduction des salaires du personnel de TotalEnergies mis à la disposition du ministère des hydrocarbures</t>
  </si>
  <si>
    <t>Versement net au Trésor congolais</t>
  </si>
  <si>
    <t>Autres retenues effectuées</t>
  </si>
  <si>
    <t>Montant USD</t>
  </si>
  <si>
    <t>Explications de la SNPC</t>
  </si>
  <si>
    <t>Taxe maritime</t>
  </si>
  <si>
    <t>Il s’agit de la taxe maritime payée au titre des exportations du brut de l’Etat congolais en 2020.</t>
  </si>
  <si>
    <t>Autres déductions</t>
  </si>
  <si>
    <t>Déduction correspondant à la différence entre le montant de l’encaissement par anticipation et la valeur de réalisation de la cargaison du 6 juin 2020 du fait de la baisse des cours de pétrole.</t>
  </si>
  <si>
    <t>Charges financières</t>
  </si>
  <si>
    <t xml:space="preserve">Elles correspondent aux commissions et autres frais bancaires prélevées par les banques au titre du traitement des revenus tirés de la commercialisation de pétrole brut de l’Etat Congolais. </t>
  </si>
  <si>
    <t>Frais de gestion</t>
  </si>
  <si>
    <t>Des frais de gestion qui n’ont pas été retenus par la SNPC au titre des exercices précédents</t>
  </si>
  <si>
    <t xml:space="preserve">Retenues au titre des sommes dues par l’Etat à la SNPC </t>
  </si>
  <si>
    <t>Sommes retenues par la SNPC : dont 30 millions USD saisie sur le compte bancaire de la SNPC en raison d’un contentieux opposant l’Etat congolais à un de ses créanciers, et 6 632 502 USD au titre des autres sommes dues par l’Etat congolais à la SNPC.</t>
  </si>
  <si>
    <t>Encaissement 2021</t>
  </si>
  <si>
    <t>Cargaison du 30 décembre 2020 mais encaissement intervenu en 2021.</t>
  </si>
  <si>
    <t>Contribution par société pétrolière</t>
  </si>
  <si>
    <t xml:space="preserve">  Montant en</t>
  </si>
  <si>
    <t xml:space="preserve"> % Contribution </t>
  </si>
  <si>
    <t xml:space="preserve">millions de FCFA  </t>
  </si>
  <si>
    <t>SNPC-Mandat</t>
  </si>
  <si>
    <t>Revenus de commercialisation net de TEP</t>
  </si>
  <si>
    <t>CONGO REP</t>
  </si>
  <si>
    <t>CHEVRON</t>
  </si>
  <si>
    <t xml:space="preserve">Autres sociétés </t>
  </si>
  <si>
    <t>Montant en</t>
  </si>
  <si>
    <t>millions de FCFA</t>
  </si>
  <si>
    <t xml:space="preserve">Bonus de signature </t>
  </si>
  <si>
    <t xml:space="preserve">Taxe sur les salaires (IRPP-TF-TA-FNH-TUS) </t>
  </si>
  <si>
    <t xml:space="preserve">Provision pour investissements diversifiés (PID) </t>
  </si>
  <si>
    <t xml:space="preserve">Bonus de production                               </t>
  </si>
  <si>
    <t>Administrations publiques</t>
  </si>
  <si>
    <t>Montant millions FCFA</t>
  </si>
  <si>
    <t>DGID</t>
  </si>
  <si>
    <t>DGDDI</t>
  </si>
  <si>
    <t xml:space="preserve">DGH </t>
  </si>
  <si>
    <t>Montant en millions FCFA</t>
  </si>
  <si>
    <t>En % cumulé</t>
  </si>
  <si>
    <t>INDUSTRIE FORESTIERE DE OUESSO</t>
  </si>
  <si>
    <t>Régie</t>
  </si>
  <si>
    <t>Montant FCFA</t>
  </si>
  <si>
    <t>En % cum</t>
  </si>
  <si>
    <t>Taxe d'abattage</t>
  </si>
  <si>
    <t>Redevance bois (RDB)</t>
  </si>
  <si>
    <t>Redevance informatique</t>
  </si>
  <si>
    <t>Taxe sur la valeur ajoutée (TVA-DGDDI)</t>
  </si>
  <si>
    <t>Taxe de superficie</t>
  </si>
  <si>
    <t>Tarif Extérieur Commun (TEC)</t>
  </si>
  <si>
    <t>Taxe sur les salaires (IRPP-TF-TA-FNH-TUS)</t>
  </si>
  <si>
    <t>Taxe additionnelle à l'exportation (TAE)</t>
  </si>
  <si>
    <t>Taxe spéciale sur les sociétés (y compris retenue à la source)</t>
  </si>
  <si>
    <t>Impôt sur les sociétés</t>
  </si>
  <si>
    <t>Patente</t>
  </si>
  <si>
    <t>Redressements fiscaux/amendes et pénalités</t>
  </si>
  <si>
    <t>Transactions forestières</t>
  </si>
  <si>
    <t>Taxe sur la Valeur Ajoutée (TVA-DGID)</t>
  </si>
  <si>
    <t>Taxe sur les véhicules de tourisme des sociétés (TVTS)</t>
  </si>
  <si>
    <t>Taxe d'occupation des Locaux (y compris retenue à la source)</t>
  </si>
  <si>
    <t>Centimes Additionnels (CAD)</t>
  </si>
  <si>
    <t>Impôt retenu à la source des sous-traitants</t>
  </si>
  <si>
    <t>Taxe immobilière</t>
  </si>
  <si>
    <t>Droits d'accises (DAC)</t>
  </si>
  <si>
    <t>Taxe régionale</t>
  </si>
  <si>
    <t>Droits accessoires à la sortie (DAS)</t>
  </si>
  <si>
    <t>Droits de sortie (DST)</t>
  </si>
  <si>
    <t>Administration publique</t>
  </si>
  <si>
    <t>Montant en millions de FCFA</t>
  </si>
  <si>
    <t>en %</t>
  </si>
  <si>
    <t>SINTOUKOLA POTASH S.A</t>
  </si>
  <si>
    <t xml:space="preserve">MINNING PROJECT DEVELOPPEMENT CONGO </t>
  </si>
  <si>
    <t xml:space="preserve">CONGO MINING LTD </t>
  </si>
  <si>
    <t>Redevance informatique (RDI)</t>
  </si>
  <si>
    <t>Taxe sur les salaires (IRPP-TF-TA-FNH)</t>
  </si>
  <si>
    <t>Redevance manière</t>
  </si>
  <si>
    <t>Tableau 68: répartition par administration publique des revenus budgétaires provenant du secteur minier</t>
  </si>
  <si>
    <t>Montant en millions de  FCFA</t>
  </si>
  <si>
    <t>DGH</t>
  </si>
  <si>
    <t>Differences</t>
  </si>
  <si>
    <t>No.</t>
  </si>
  <si>
    <t>Type du Produit</t>
  </si>
  <si>
    <t>Quantité</t>
  </si>
  <si>
    <t>Qté</t>
  </si>
  <si>
    <t>TEP</t>
  </si>
  <si>
    <t>Bilondo</t>
  </si>
  <si>
    <t>Mobi Marine</t>
  </si>
  <si>
    <t>Moho Nord (Miocène Albien)</t>
  </si>
  <si>
    <t>Phase 1 bis</t>
  </si>
  <si>
    <t>Butane Nkossa</t>
  </si>
  <si>
    <t>Butane Nsoko</t>
  </si>
  <si>
    <t>Propane Nkossa</t>
  </si>
  <si>
    <t>Propane Nsoko</t>
  </si>
  <si>
    <t>Eni</t>
  </si>
  <si>
    <t>Néné (Djéno)</t>
  </si>
  <si>
    <t>Néné (Nkossa)</t>
  </si>
  <si>
    <t>GAZ</t>
  </si>
  <si>
    <t>Litchendjili Gaz</t>
  </si>
  <si>
    <t>KSm3</t>
  </si>
  <si>
    <t>Néné Gaz</t>
  </si>
  <si>
    <t>CRUDE</t>
  </si>
  <si>
    <t>Djeno mélange</t>
  </si>
  <si>
    <t xml:space="preserve"> TCHIBOUELA II</t>
  </si>
  <si>
    <t xml:space="preserve">Djéno mélange </t>
  </si>
  <si>
    <t>TILAPIA</t>
  </si>
  <si>
    <t>ZINGALI II</t>
  </si>
  <si>
    <t>Lukoil</t>
  </si>
  <si>
    <t>Crude oil</t>
  </si>
  <si>
    <t>Marine  XII</t>
  </si>
  <si>
    <t>Gas</t>
  </si>
  <si>
    <t>BBLS</t>
  </si>
  <si>
    <t>DJENO</t>
  </si>
  <si>
    <t>Djeno Melange</t>
  </si>
  <si>
    <t>NKOSSA</t>
  </si>
  <si>
    <t>Nkossa Blend</t>
  </si>
  <si>
    <t>Butane (C4)</t>
  </si>
  <si>
    <t>Djeno-Mélange</t>
  </si>
  <si>
    <t>Nkossa-Blend</t>
  </si>
  <si>
    <t>Propane (C3)</t>
  </si>
  <si>
    <t>ENI</t>
  </si>
  <si>
    <t>Djéno Mélange</t>
  </si>
  <si>
    <t>Nkossa blend</t>
  </si>
  <si>
    <t>Nkossa Butane</t>
  </si>
  <si>
    <t>Nemba (Lianzi)</t>
  </si>
  <si>
    <t>Djéno melange</t>
  </si>
  <si>
    <t>Nc</t>
  </si>
  <si>
    <t>Tableau 69 : Rapprochement des flux de paiement en nature (pour les sociétés retenues dans le périmètre de rapprochement)</t>
  </si>
  <si>
    <t>Déclarations initialement reçues</t>
  </si>
  <si>
    <t>Ajustements</t>
  </si>
  <si>
    <t>Montants après ajustements</t>
  </si>
  <si>
    <t>Gouvernement</t>
  </si>
  <si>
    <t>Différence</t>
  </si>
  <si>
    <t>Flux de paiement en nature</t>
  </si>
  <si>
    <t>DGH/SNPC/DRN</t>
  </si>
  <si>
    <t xml:space="preserve">Part d’huile de la SNPC </t>
  </si>
  <si>
    <t>Prélèvement sur fiscalité au titre de la Centrale Gaz de Djéno</t>
  </si>
  <si>
    <t>Prélèvement sur fiscalité au titre du Projet Intégré (CEC)</t>
  </si>
  <si>
    <t>Autres Prélèvements sur fiscalité au titre des accords commerciaux</t>
  </si>
  <si>
    <t>Prélèvements sur taxe maritime</t>
  </si>
  <si>
    <t>SOCIETE NATIONALE DES PETROLES DU CONGO (SNPC)</t>
  </si>
  <si>
    <t>TOTAL EP CONGO</t>
  </si>
  <si>
    <t>MERCURIA ENERGY</t>
  </si>
  <si>
    <t>Kontinent</t>
  </si>
  <si>
    <t>Tableau 71 : Rapprochement par nature de flux de paiement en FCFA</t>
  </si>
  <si>
    <t>Total paiement en numéraire</t>
  </si>
  <si>
    <t>Flux de paiement en numéraire</t>
  </si>
  <si>
    <t xml:space="preserve">Redevance sur auto consommation </t>
  </si>
  <si>
    <t xml:space="preserve">Solde de fiscalité reversé (Hors PID et Red sur autoconsommation) </t>
  </si>
  <si>
    <t>Autres revenus du domaine minier</t>
  </si>
  <si>
    <t xml:space="preserve">Redevance superficiaire </t>
  </si>
  <si>
    <t xml:space="preserve">Dividendes versés à L'Etat </t>
  </si>
  <si>
    <t>Fiscalité de la zone Lianzi</t>
  </si>
  <si>
    <t xml:space="preserve">Dividendes versés à la SNPC </t>
  </si>
  <si>
    <t xml:space="preserve">Frais de formation </t>
  </si>
  <si>
    <t xml:space="preserve">Recherche Cuvette </t>
  </si>
  <si>
    <t xml:space="preserve">Impôts sur les sociétés </t>
  </si>
  <si>
    <t xml:space="preserve">Impôts retenus à la source des sous-traitants </t>
  </si>
  <si>
    <t>Impôt sur le revenu des valeurs mobilières</t>
  </si>
  <si>
    <t xml:space="preserve">Redressements fiscaux/amendes et pénalités </t>
  </si>
  <si>
    <t xml:space="preserve">Tarif Extérieur Commun (TEC)  </t>
  </si>
  <si>
    <t>Droits d'accise (DAC)</t>
  </si>
  <si>
    <t xml:space="preserve">Redressements Douaniers/amendes et pénalités </t>
  </si>
  <si>
    <t>Autres flux de paiements</t>
  </si>
  <si>
    <t xml:space="preserve">Taxe Maritime  </t>
  </si>
  <si>
    <t>Autres Paiements significatifs (&gt; 50 millions FCFA)</t>
  </si>
  <si>
    <t>Ajustements sur les déclarations des Sociétés Extractives</t>
  </si>
  <si>
    <t>Total 
FCFA</t>
  </si>
  <si>
    <t>Taxes payées non reportées</t>
  </si>
  <si>
    <t>Taxes payées hors période de réconciliation</t>
  </si>
  <si>
    <t>Taxes hors périmètre de réconciliation</t>
  </si>
  <si>
    <t>Erreur de reporting (montant et détail)</t>
  </si>
  <si>
    <t>Taxes reportées non payées</t>
  </si>
  <si>
    <t>Montant doublement déclaré</t>
  </si>
  <si>
    <t>Erreur de classification</t>
  </si>
  <si>
    <t>Taxes payées sous un autre UFI</t>
  </si>
  <si>
    <t>Différence de change</t>
  </si>
  <si>
    <t>Company</t>
  </si>
  <si>
    <t>Total Extractive company Adjustments</t>
  </si>
  <si>
    <t>Total adjustments</t>
  </si>
  <si>
    <t>Tableau 74 : Ajustement des régies financières</t>
  </si>
  <si>
    <t>Adjustments to Government payments</t>
  </si>
  <si>
    <t>Taxes non reportées par l'Etat</t>
  </si>
  <si>
    <t>Taxes perçues hors de la période de réconciliation</t>
  </si>
  <si>
    <t>Taxe reportée par l'Etat non réellement encaissée</t>
  </si>
  <si>
    <t>Taxes payées par la Ste sur un autre IFU non reporté par l'Etat</t>
  </si>
  <si>
    <t>Tableau 75 : Ajustements des déclarations des sociétés par Régie financière</t>
  </si>
  <si>
    <t>Total Ajustement Gouvernement</t>
  </si>
  <si>
    <t>Total paiements (FCFA)</t>
  </si>
  <si>
    <t>Total differences</t>
  </si>
  <si>
    <t>FD non soumis par la Société</t>
  </si>
  <si>
    <t>FD non soumis par l'Etat</t>
  </si>
  <si>
    <t>Différences provenant de détail soumis par la société et non confirmé par l'Etat d'un coté et détail soumis pas l'Etat et non confirmé par la société de l'autre coté</t>
  </si>
  <si>
    <t>Les pièces justificatives ne correspondent pas à la déclaration de l'Agence Gouvernementale</t>
  </si>
  <si>
    <t xml:space="preserve">Détail par quittance non soumis par l'Entreprise Extractive </t>
  </si>
  <si>
    <t>Détail non soumis par l'Etat</t>
  </si>
  <si>
    <t>Taxes non reportées par l'Entreprise Extractive</t>
  </si>
  <si>
    <t>Montants non reportés par l'Etat</t>
  </si>
  <si>
    <t>Différence de classification</t>
  </si>
  <si>
    <t>Montants non reportés par la société</t>
  </si>
  <si>
    <t>Non significatif &lt; 5 M FCFA</t>
  </si>
  <si>
    <t>Différence non réconciliée</t>
  </si>
  <si>
    <t>Total Différences non réconciliées</t>
  </si>
  <si>
    <t/>
  </si>
  <si>
    <t>Tableau 78 : Ecarts non rapprochés par flux de revenus</t>
  </si>
  <si>
    <t>Total flux de paiement en numéraire</t>
  </si>
  <si>
    <t>DGM</t>
  </si>
  <si>
    <t>Différences</t>
  </si>
  <si>
    <t>Production</t>
  </si>
  <si>
    <t>Exportations</t>
  </si>
  <si>
    <t> Sociétés</t>
  </si>
  <si>
    <t>CONGO MINING LTD</t>
  </si>
  <si>
    <t>MINNING PROJECT DEVELOPPEMENT CONGO</t>
  </si>
  <si>
    <t>SOCIETE D'EXPLOITATION MINIERE YUAN DONG SEMYD-SARL</t>
  </si>
  <si>
    <t>Total paiements en numéraire</t>
  </si>
  <si>
    <t>Redevance minière</t>
  </si>
  <si>
    <t>Dividendes versés par les sociétés minières</t>
  </si>
  <si>
    <t>Impôts retenus à la source des sous-traitants</t>
  </si>
  <si>
    <t>Impôt sur le revenu des valeurs mobilières (IRVM)</t>
  </si>
  <si>
    <t>Droits accessoirs à la sortie (DAS)</t>
  </si>
  <si>
    <t>Redressements douaniers/amendes et pénalités</t>
  </si>
  <si>
    <t>Redevance sur les diamants (RDA)</t>
  </si>
  <si>
    <t>Autres paiements significatifs (&gt; 50 millions de FCFA)</t>
  </si>
  <si>
    <t xml:space="preserve">Taxe Maritime </t>
  </si>
  <si>
    <t>Tableau 80 : Rapprochement par nature de flux de paiement</t>
  </si>
  <si>
    <t>Total Ajustements</t>
  </si>
  <si>
    <t>Total ajustements</t>
  </si>
  <si>
    <t>Tableau 83: Ajustement des déclarations des régies financières en FCFA</t>
  </si>
  <si>
    <t>Ecarts non reconciliés</t>
  </si>
  <si>
    <t>Total unreconciled differences</t>
  </si>
  <si>
    <t>Unreconciled difference</t>
  </si>
  <si>
    <t>Entité publique DGEF</t>
  </si>
  <si>
    <t xml:space="preserve">  Différences  </t>
  </si>
  <si>
    <t>Produits</t>
  </si>
  <si>
    <t xml:space="preserve"> Volumes (Quantités produites) </t>
  </si>
  <si>
    <t>Unité (m3/autres)</t>
  </si>
  <si>
    <t xml:space="preserve">   Quantités  </t>
  </si>
  <si>
    <t xml:space="preserve"> Grumes </t>
  </si>
  <si>
    <t>M3</t>
  </si>
  <si>
    <t xml:space="preserve"> Sciages </t>
  </si>
  <si>
    <t xml:space="preserve"> Futs </t>
  </si>
  <si>
    <t xml:space="preserve"> Placages + Contreplaqués </t>
  </si>
  <si>
    <t xml:space="preserve"> LAMELLE COLLE </t>
  </si>
  <si>
    <t>M4</t>
  </si>
  <si>
    <t xml:space="preserve"> Contre plaqués </t>
  </si>
  <si>
    <t xml:space="preserve"> Placages </t>
  </si>
  <si>
    <t>CIBN</t>
  </si>
  <si>
    <t xml:space="preserve">Rapprochement de la production </t>
  </si>
  <si>
    <t xml:space="preserve">Rapprochement des exportations </t>
  </si>
  <si>
    <t>SCPFE</t>
  </si>
  <si>
    <t xml:space="preserve">Différences    </t>
  </si>
  <si>
    <t xml:space="preserve">  Volumes (Quantités exportées) en M3  </t>
  </si>
  <si>
    <t>PARQUETS, MOULURES, ELEMENTS DE MEUBLES, PANNEAUX, LAMELLES COLLES</t>
  </si>
  <si>
    <t>INDUSTRIE FORESTIERE  DE OUESSO</t>
  </si>
  <si>
    <t>SICOFOR SA</t>
  </si>
  <si>
    <t>Impôt sur le revenu des valeurs mobilières (IRM)</t>
  </si>
  <si>
    <t xml:space="preserve">Redressements douaniers/amendes et pénalités </t>
  </si>
  <si>
    <t>Taxe à l'exportation des bois</t>
  </si>
  <si>
    <t xml:space="preserve">Redevance informatique </t>
  </si>
  <si>
    <t>MEFDD</t>
  </si>
  <si>
    <t>Amendes et infractions</t>
  </si>
  <si>
    <t>Autres paiements</t>
  </si>
  <si>
    <t>Autres paiements significatifs (&gt;50 millions de FCFA)</t>
  </si>
  <si>
    <t>Total paiments en numéraire</t>
  </si>
  <si>
    <t>Tableau 90 : Ajustement des sociétés forestières en FCFA</t>
  </si>
  <si>
    <t>Tableau 91 : Ajustements des déclarations des sociétés extractives par société et par nature d’ajustement en FCFA</t>
  </si>
  <si>
    <t>Total ajustement / société</t>
  </si>
  <si>
    <t>Tableau 92: Ajustements des déclarations des régies financières par société et par nature d’ajustement</t>
  </si>
  <si>
    <t>Total ajustement / Gouvernement</t>
  </si>
  <si>
    <t>Tableau 93: Ecarts non rapprochés par origine en FCFA</t>
  </si>
  <si>
    <t>Tableau 94: Ecarts non rapprochés par société forestière et par origine</t>
  </si>
  <si>
    <t>Différence non récociliée</t>
  </si>
  <si>
    <t>Total écart non réconcilié</t>
  </si>
  <si>
    <t>N° / Ref. Expédition / Cargaison</t>
  </si>
  <si>
    <t xml:space="preserve">Date d'expédition / Cargaison </t>
  </si>
  <si>
    <t xml:space="preserve">Qualité </t>
  </si>
  <si>
    <t>Prix unitaire (USD)</t>
  </si>
  <si>
    <t>Valeur totale en USD</t>
  </si>
  <si>
    <t>Entité acheteuse</t>
  </si>
  <si>
    <t>Pays du destinataire de l'expédition/la cargaison</t>
  </si>
  <si>
    <t>Ref:NC001-01/2020</t>
  </si>
  <si>
    <t xml:space="preserve"> DJENO MELANGE </t>
  </si>
  <si>
    <t>ZENHUA OIL Co. LTD</t>
  </si>
  <si>
    <t>CHINA</t>
  </si>
  <si>
    <t>Ref:NC002-01/2020</t>
  </si>
  <si>
    <t>MERCURIA ENERGY TRADING SA</t>
  </si>
  <si>
    <t>Ref:NC001-02/2020</t>
  </si>
  <si>
    <t>Ref:NC002-02/2020</t>
  </si>
  <si>
    <t xml:space="preserve"> BUTANE </t>
  </si>
  <si>
    <t>BANQUE CANTONALE DE GENEVE</t>
  </si>
  <si>
    <t>CAMEROUN</t>
  </si>
  <si>
    <t>Ref:NC003-02/2020</t>
  </si>
  <si>
    <t>UNIPEC</t>
  </si>
  <si>
    <t>Ref:NC004-02/2020</t>
  </si>
  <si>
    <t xml:space="preserve"> NKOSSA </t>
  </si>
  <si>
    <t>SINOCHEM INTERNATIONAL OIL</t>
  </si>
  <si>
    <t>THAILAND</t>
  </si>
  <si>
    <t>Ref:NC001-03/2020</t>
  </si>
  <si>
    <t xml:space="preserve"> YOMBO </t>
  </si>
  <si>
    <t>PERENCO/TRAFIGURA PTE LTD</t>
  </si>
  <si>
    <t>SINGAPORE</t>
  </si>
  <si>
    <t>Ref:NC002-03/2020</t>
  </si>
  <si>
    <t>Ref:NC001-04/2020</t>
  </si>
  <si>
    <t>ZARNETSERVICE LTD</t>
  </si>
  <si>
    <t>Ref:NC002-04/2020</t>
  </si>
  <si>
    <t>Ref:NC001-05/2020</t>
  </si>
  <si>
    <t>Ref:NC002-05/2020</t>
  </si>
  <si>
    <t>AFRIQUE DU SUD</t>
  </si>
  <si>
    <t>Ref:NC003-05/2020</t>
  </si>
  <si>
    <t>SAHARA ENERGY INTERNATIONAL PTE LTD</t>
  </si>
  <si>
    <t>Ref:NC001-06/2020</t>
  </si>
  <si>
    <t>UBS SWITZERLAND AG</t>
  </si>
  <si>
    <t>Ref:NC001-07/2020</t>
  </si>
  <si>
    <t>Ref:NC002-07/2020</t>
  </si>
  <si>
    <t>MASHREQBANK/YELLOWSTONE</t>
  </si>
  <si>
    <t>Ref:NC003-07/2020</t>
  </si>
  <si>
    <t>INDIA</t>
  </si>
  <si>
    <t>Ref:NC001-08/2020</t>
  </si>
  <si>
    <t xml:space="preserve"> PROPANE </t>
  </si>
  <si>
    <t>GEOGAS/UBS SWITZERLAND AG</t>
  </si>
  <si>
    <t>PUERTO RICO</t>
  </si>
  <si>
    <t>Ref:NC002-08/2020</t>
  </si>
  <si>
    <t>Ref:NC001-09/2020</t>
  </si>
  <si>
    <t>Ref:NC002-09/2020</t>
  </si>
  <si>
    <t>ORION OIL LTD</t>
  </si>
  <si>
    <t>Ref:NC001-10/2020</t>
  </si>
  <si>
    <t>BANQUE CANTONALE DE GENEVE/GEOGAS</t>
  </si>
  <si>
    <t>GABON</t>
  </si>
  <si>
    <t>Ref:NC001-11/2020</t>
  </si>
  <si>
    <t>ZHENHUA OIL Co; LDT</t>
  </si>
  <si>
    <t>Ref:NC002-11/2020</t>
  </si>
  <si>
    <t>SAHARA ENERGY INTER. PTE.LTD</t>
  </si>
  <si>
    <t>Ref:NC003-11/2020</t>
  </si>
  <si>
    <t>TRAFIGURA PTE LTD</t>
  </si>
  <si>
    <t>MALAYSIA</t>
  </si>
  <si>
    <t>Ref:NC004-11/2020</t>
  </si>
  <si>
    <t>Ref:NC001-12/2020</t>
  </si>
  <si>
    <t>Ref:NC002-12/2020</t>
  </si>
  <si>
    <t>SAHARA ENERGY INTER PTE LTD</t>
  </si>
  <si>
    <t>843 464 010</t>
  </si>
  <si>
    <t>Revenus encaissés directement par SNPC-Activités propres</t>
  </si>
  <si>
    <t xml:space="preserve">Revenus </t>
  </si>
  <si>
    <t>Revenus de commercialisation de la quote-part de la SNPC dans la production</t>
  </si>
  <si>
    <t>Dividendes encaissés par la SNPC auprès des sociétés extractives</t>
  </si>
  <si>
    <t>Commission SNPC en contrepartie de la commercialisation du brut de l'Etat</t>
  </si>
  <si>
    <t>Dépenses sociales des sociétés extractives et des entreprises de l’Etat</t>
  </si>
  <si>
    <t>En FCFA</t>
  </si>
  <si>
    <t xml:space="preserve">Paiements sociaux </t>
  </si>
  <si>
    <t>obligatoires</t>
  </si>
  <si>
    <t>Paiements sociaux volontaires</t>
  </si>
  <si>
    <t>En nature</t>
  </si>
  <si>
    <t>TOTAL ENERGIES EP CONGO</t>
  </si>
  <si>
    <t>MPD Congo</t>
  </si>
  <si>
    <t>INDUSTRIE FORESTIERE DE OUESSO ( I.F.O )</t>
  </si>
  <si>
    <t xml:space="preserve">Dépenses environnementales des sociétés extractives </t>
  </si>
  <si>
    <t>Indicateurs</t>
  </si>
  <si>
    <t>(En Milliards de FCFA)</t>
  </si>
  <si>
    <t>Total recettes de l’Etat hors dons (*)</t>
  </si>
  <si>
    <t>Recettes secteur extractif</t>
  </si>
  <si>
    <t xml:space="preserve">Recettes pétrolières   </t>
  </si>
  <si>
    <t>Recettes minières</t>
  </si>
  <si>
    <t>Recettes forestières</t>
  </si>
  <si>
    <t>Dépenses environnementales</t>
  </si>
  <si>
    <t>Contribution dans le Produit Intérieur Brut (PIB)</t>
  </si>
  <si>
    <t xml:space="preserve">Contribution </t>
  </si>
  <si>
    <t>PIB nominal 2020 (*)</t>
  </si>
  <si>
    <t>Valeur de la production extractive (Données ITIE 2020)</t>
  </si>
  <si>
    <t>Production des hydrocarbures (Données ITE 2020)</t>
  </si>
  <si>
    <t>Production forestière (Données ITE 2020)</t>
  </si>
  <si>
    <t>Production minière (Données ITE 2020)</t>
  </si>
  <si>
    <t>Contribution dans les exportations</t>
  </si>
  <si>
    <t>Valeur exportations totales en 2020 (*)</t>
  </si>
  <si>
    <t>Valeur des exportations (Données ITIE 2020)</t>
  </si>
  <si>
    <t>Exportations des hydrocarbures (Données ITIE 2020)</t>
  </si>
  <si>
    <t>Exportations forestières (Données ITIE 2020)</t>
  </si>
  <si>
    <t>Exportations minières (Données ITIE 2020)</t>
  </si>
  <si>
    <t>Contribution dans l’emploi</t>
  </si>
  <si>
    <t>Contribution %</t>
  </si>
  <si>
    <t>Population active (*)</t>
  </si>
  <si>
    <t>Secteur des hydrocarbures (données ITIE 2020)</t>
  </si>
  <si>
    <t>Secteur forestier (données ITIE 2020)</t>
  </si>
  <si>
    <t>Secteur minier (données ITIE 2020)</t>
  </si>
  <si>
    <t>Total emplois secteur extractif (données ITIE 2020)</t>
  </si>
  <si>
    <t>Tableau 37 : Cadre institutionnel du secteur forestier au Congo</t>
  </si>
  <si>
    <t xml:space="preserve"> Contribution dans les recettes de l’Etat</t>
  </si>
  <si>
    <t>Tableau 35 : Nombre de licences minières en cours de validité au 31 décembre 2020</t>
  </si>
  <si>
    <t>Tableau 30 : Quote-part de la SNPC dans le Profit-oil au titre de sa participation dans les contrats pétroliers</t>
  </si>
  <si>
    <t>Tableau 29 : Versements effectués par la SNPC à la DGT au titre de son mandat en 2020</t>
  </si>
  <si>
    <t>Tableau 28 : Participation de la SNPC dans les associations pétrolières</t>
  </si>
  <si>
    <t>Tableau 27 : Modalités d’attribution des permis d’hydrocarbures au Congo</t>
  </si>
  <si>
    <t>ü </t>
  </si>
  <si>
    <r>
      <t>Tableau 1</t>
    </r>
    <r>
      <rPr>
        <sz val="8"/>
        <color rgb="FF000000"/>
        <rFont val="Trebuchet MS"/>
        <family val="2"/>
      </rPr>
      <t> </t>
    </r>
    <r>
      <rPr>
        <sz val="8"/>
        <rFont val="Trebuchet MS"/>
        <family val="2"/>
      </rPr>
      <t>: Total revenus provenant du secteur extractif par secteur (2020) en million de FCFA</t>
    </r>
  </si>
  <si>
    <t>Tableau 89 : Rapprochement par nature de flux de paiement</t>
  </si>
  <si>
    <t>Tableau 88 : Rapprochement des flux de paiement par société forestière (pour les sociétés retenues dans le périmètre de rapprochement)</t>
  </si>
  <si>
    <t>Tableau 87 : Ecarts non rapprochés par nature de taxe et par origine</t>
  </si>
  <si>
    <t>Tableau 86 : Ecarts non rapprochés par société minière et par origine</t>
  </si>
  <si>
    <t>Tableau 85 : Ecarts non rapprochés par origine en FCFA</t>
  </si>
  <si>
    <t>Tableau 84 : Ajustements des déclarations des régies financières par société et par nature d’ajustement</t>
  </si>
  <si>
    <t>Tableau 82 : Ajustements des déclarations des sociétés minières par société et par nature d’ajustement en FCFA</t>
  </si>
  <si>
    <t>Tableau 81 : Ajustement des déclarations des sociétés minière par nature d’ajustement en FCFA</t>
  </si>
  <si>
    <t>Tableau 79 : Rapprochement des flux de paiement par société minière (pour les sociétés retenues dans le périmètre de rapprochement)</t>
  </si>
  <si>
    <t>Tableau 77 : Ecarts non rapprochés par société pétrolière</t>
  </si>
  <si>
    <t>Tableau 76 : Ecarts non rapprochés par origine</t>
  </si>
  <si>
    <t>Tableau 73 : Ajustements des déclarations des sociétés pétrolières par société et par nature d’ajustement</t>
  </si>
  <si>
    <t>Tableau 72 : Ajustement des déclarations des sociétés</t>
  </si>
  <si>
    <t>Tableau 70 : Rapprochement des flux de paiement en numéraire par société pétrolière (pour les sociétés retenues dans le périmètre de rapprochement)</t>
  </si>
  <si>
    <t>Tableau 67 : Répartition par taxe des revenus budgétaires provenant du secteur minier</t>
  </si>
  <si>
    <t>Tableau 66 : Répartition par société des revenus budgétaires provenant du secteur minier</t>
  </si>
  <si>
    <t>Tableau 65 : Répartition par administration publique des revenus budgétaires provenant du secteur forestier</t>
  </si>
  <si>
    <t>Tableau 64 : Répartition par taxe des revenus budgétaires provenant du secteur forestier</t>
  </si>
  <si>
    <t>Tableau 63 : Répartition par société des revenus budgétaires provenant du secteur forestier</t>
  </si>
  <si>
    <t>Tableau 62 : La contribution directe du secteur des hydrocarbures dans le trésor public par administration publique</t>
  </si>
  <si>
    <t>Tableau 61 : La contribution directe du secteur des hydrocarbures dans le Trésor Public par flux de paiement</t>
  </si>
  <si>
    <t>Tableau 60 : La contribution directe du secteur des hydrocarbures dans le Trésor public par société pétrolière</t>
  </si>
  <si>
    <t xml:space="preserve">Tableau 59 : Revenus de commercialisation de la part de l’Etat dans la production des hydrocarbures </t>
  </si>
  <si>
    <r>
      <t>Tableau 58</t>
    </r>
    <r>
      <rPr>
        <sz val="8"/>
        <color rgb="FF000000"/>
        <rFont val="Trebuchet MS"/>
        <family val="2"/>
      </rPr>
      <t> </t>
    </r>
    <r>
      <rPr>
        <sz val="8"/>
        <rFont val="Trebuchet MS"/>
        <family val="2"/>
      </rPr>
      <t>: Quantités de barils commercialisées (2020)</t>
    </r>
  </si>
  <si>
    <r>
      <t>Tableau 57</t>
    </r>
    <r>
      <rPr>
        <sz val="8"/>
        <color rgb="FF000000"/>
        <rFont val="Trebuchet MS"/>
        <family val="2"/>
      </rPr>
      <t> </t>
    </r>
    <r>
      <rPr>
        <sz val="8"/>
        <rFont val="Trebuchet MS"/>
        <family val="2"/>
      </rPr>
      <t>: Quantités de Barils disponibles pour la vente (2020)</t>
    </r>
  </si>
  <si>
    <t>Tableau 56 : Prélèvements sur la part de l’Etat congolais dans la production des hydrocarbures (2020)</t>
  </si>
  <si>
    <t>Tableau 45 : production des hydrocarbures liquides par opérateur, par permis et par champ et en valeur en 2020</t>
  </si>
  <si>
    <r>
      <t xml:space="preserve">Tableau 43 : </t>
    </r>
    <r>
      <rPr>
        <sz val="8"/>
        <color rgb="FF000000"/>
        <rFont val="Trebuchet MS"/>
        <family val="2"/>
      </rPr>
      <t>Production des hydrocarbures liquides par opérateur en 2020</t>
    </r>
  </si>
  <si>
    <r>
      <t>kSm</t>
    </r>
    <r>
      <rPr>
        <b/>
        <vertAlign val="superscript"/>
        <sz val="8"/>
        <color rgb="FF000000"/>
        <rFont val="Trebuchet MS"/>
        <family val="2"/>
      </rPr>
      <t>3</t>
    </r>
  </si>
  <si>
    <t>Tableau 40 : Procédures d’octroi des licences forestières</t>
  </si>
  <si>
    <t>Tableau 39 : Types des licences forestières</t>
  </si>
  <si>
    <t>Tableau 38 : Fiscalité forestière au Congo</t>
  </si>
  <si>
    <t>-       assurer la gestion et la conservation du patrimoine forestier, de la faune et des eaux ;</t>
  </si>
  <si>
    <t>-       assurer la gestion et l’utilisation durable des forêts, de la faune et des eaux ;</t>
  </si>
  <si>
    <t>-       initier et/ou réaliser des études et des projets relatifs au développement du secteur forestier ;</t>
  </si>
  <si>
    <r>
      <t xml:space="preserve">-       </t>
    </r>
    <r>
      <rPr>
        <sz val="8"/>
        <color rgb="FF000000"/>
        <rFont val="Trebuchet MS"/>
        <family val="2"/>
      </rPr>
      <t>contrôler et évaluer l’application de la réglementation en matière de ressources forestières, hydrographiques et fauniques ;</t>
    </r>
  </si>
  <si>
    <r>
      <t xml:space="preserve">-       </t>
    </r>
    <r>
      <rPr>
        <sz val="8"/>
        <color rgb="FF000000"/>
        <rFont val="Trebuchet MS"/>
        <family val="2"/>
      </rPr>
      <t>initier les plans d’aménagement des unités forestières ;</t>
    </r>
  </si>
  <si>
    <r>
      <t xml:space="preserve">-       </t>
    </r>
    <r>
      <rPr>
        <sz val="8"/>
        <color rgb="FF000000"/>
        <rFont val="Trebuchet MS"/>
        <family val="2"/>
      </rPr>
      <t>initier et/ou réaliser des études et des projets relatifs au développement durable ;</t>
    </r>
  </si>
  <si>
    <r>
      <t xml:space="preserve">-       </t>
    </r>
    <r>
      <rPr>
        <sz val="8"/>
        <color rgb="FF000000"/>
        <rFont val="Trebuchet MS"/>
        <family val="2"/>
      </rPr>
      <t>veiller à l’intégration des objectifs de développement durable dans l’élaboration et la mise en œuvre des politiques du gouvernement ; et</t>
    </r>
  </si>
  <si>
    <r>
      <t xml:space="preserve">-       </t>
    </r>
    <r>
      <rPr>
        <sz val="8"/>
        <color rgb="FF000000"/>
        <rFont val="Trebuchet MS"/>
        <family val="2"/>
      </rPr>
      <t>entretenir des relations de coopération avec les organismes nationaux, régionaux et internationaux spécialisés dans les domaines de l’économie forestière et du développement durable.</t>
    </r>
  </si>
  <si>
    <t>-       concevoir, proposer et de faire appliquer la politique de développement du secteur forestier ;</t>
  </si>
  <si>
    <t xml:space="preserve">-       orienter, coordonner et contrôler les activités des directions centrales et régionales ; </t>
  </si>
  <si>
    <t>-       promouvoir les études relatives au développement du secteur forestier ;</t>
  </si>
  <si>
    <t xml:space="preserve">-       suivre et coordonner, sur le plan technique, les activités des secteurs placés sous son autorité ; </t>
  </si>
  <si>
    <t>-       concevoir et suivre, sur le plan technique, la mise en œuvre des plans, des programmes et des projets en matière de forêts, de faune et d’aires protégées, de concevoir des sols, de bassins versants, de sources, de cours d’eau et de plans d’eaux ;</t>
  </si>
  <si>
    <t>-       entretenir des relations de coopération avec les organismes nationaux, régionaux et internationaux spécialisés dans le domaine de sa compétence ; et</t>
  </si>
  <si>
    <t>-       gérer la documentation et les archives de l’administration forestière.</t>
  </si>
  <si>
    <r>
      <t xml:space="preserve">-       </t>
    </r>
    <r>
      <rPr>
        <sz val="8"/>
        <color rgb="FF000000"/>
        <rFont val="Trebuchet MS"/>
        <family val="2"/>
      </rPr>
      <t>contrôler les exportations de bois ;</t>
    </r>
  </si>
  <si>
    <r>
      <t xml:space="preserve">-       </t>
    </r>
    <r>
      <rPr>
        <sz val="8"/>
        <color rgb="FF000000"/>
        <rFont val="Trebuchet MS"/>
        <family val="2"/>
      </rPr>
      <t>contrôler les exportations des produits de la flore et de la faune ;</t>
    </r>
  </si>
  <si>
    <r>
      <t xml:space="preserve">-       </t>
    </r>
    <r>
      <rPr>
        <sz val="8"/>
        <color rgb="FF000000"/>
        <rFont val="Trebuchet MS"/>
        <family val="2"/>
      </rPr>
      <t>suivre la conjoncture du marché international des produits forestiers ;</t>
    </r>
  </si>
  <si>
    <r>
      <t xml:space="preserve">-       </t>
    </r>
    <r>
      <rPr>
        <sz val="8"/>
        <color rgb="FF000000"/>
        <rFont val="Trebuchet MS"/>
        <family val="2"/>
      </rPr>
      <t>produire les rapports statistiques, mensuels, semestriels et annuels ;</t>
    </r>
  </si>
  <si>
    <r>
      <t xml:space="preserve">-       </t>
    </r>
    <r>
      <rPr>
        <sz val="8"/>
        <color rgb="FF000000"/>
        <rFont val="Trebuchet MS"/>
        <family val="2"/>
      </rPr>
      <t>produire et publier périodiquement les notes de conjoncture ; et</t>
    </r>
  </si>
  <si>
    <r>
      <t xml:space="preserve">-       </t>
    </r>
    <r>
      <rPr>
        <sz val="8"/>
        <color rgb="FF000000"/>
        <rFont val="Trebuchet MS"/>
        <family val="2"/>
      </rPr>
      <t>contrôler les quotas et déclarations des exportations.</t>
    </r>
  </si>
  <si>
    <t>-       préparer et exécuter le budget du fonds forestier ;</t>
  </si>
  <si>
    <t>-       veiller au respect de la répartition des recettes au profit des différents bénéficiaires conformément aux décisions du comité de gestion ;</t>
  </si>
  <si>
    <t>-       suivre le recouvrement des recettes forestières ;</t>
  </si>
  <si>
    <t>-       suivre l’encaissement des recettes forestières par le trésor public ;</t>
  </si>
  <si>
    <t>-       préparer les réunions du comité de gestion ;</t>
  </si>
  <si>
    <t>-       participer à l’élaboration des budgets programmes de l’administration forestière et du développement durable ; et</t>
  </si>
  <si>
    <t>-       veiller à la conformité des dépenses.</t>
  </si>
  <si>
    <t>-       l’inventaire des ressources forestières ;</t>
  </si>
  <si>
    <t>-       les travaux d’aménagement et de sylviculture en forêt dense et en savane ;</t>
  </si>
  <si>
    <t>-       le classement d’un domaine forestier permanent ;</t>
  </si>
  <si>
    <t>-       les opérations de contrôle des produits forestiers destinés à l’exportation et de suivi de la conjoncture du marché du bois ;</t>
  </si>
  <si>
    <t>-       les opérations liées à la construction d’un domaine forestier permanent ;</t>
  </si>
  <si>
    <t>-       le contrôle, le suivi et l’évaluation de l’activité forestière ;</t>
  </si>
  <si>
    <t>-       la promotion des produits forestiers ;</t>
  </si>
  <si>
    <t>-       l’inventaire des ressources fauniques ;</t>
  </si>
  <si>
    <t>-       la création et l’aménagement des aires protégées ;</t>
  </si>
  <si>
    <t>-       l’aménagement des zones banales de chasse ;</t>
  </si>
  <si>
    <t>-       le contrôle de l’exploitation et de la circulation des produits de faune ;</t>
  </si>
  <si>
    <t>-       la protection des sols, des bassins versants et des plans d’eau ;</t>
  </si>
  <si>
    <t>-       le suivi du niveau hydrologique des plans d’eau.</t>
  </si>
  <si>
    <r>
      <t>Tableau 36 : Exportations des produits forestiers (En volume : m</t>
    </r>
    <r>
      <rPr>
        <vertAlign val="superscript"/>
        <sz val="8"/>
        <color theme="1"/>
        <rFont val="Trebuchet MS"/>
        <family val="2"/>
      </rPr>
      <t>3</t>
    </r>
    <r>
      <rPr>
        <sz val="8"/>
        <color theme="1"/>
        <rFont val="Trebuchet MS"/>
        <family val="2"/>
      </rPr>
      <t>) entre 2017 et 2020</t>
    </r>
  </si>
  <si>
    <t>Tableau 34 : Types des titres miniers</t>
  </si>
  <si>
    <r>
      <t>• entreprendre les travaux de recherches et de conduire les travaux d’exploitation tels que dé</t>
    </r>
    <r>
      <rPr>
        <sz val="8"/>
        <color rgb="FF685040"/>
        <rFont val="Trebuchet MS"/>
        <family val="2"/>
      </rPr>
      <t xml:space="preserve"> </t>
    </r>
    <r>
      <rPr>
        <sz val="8"/>
        <color rgb="FF000000"/>
        <rFont val="Trebuchet MS"/>
        <family val="2"/>
      </rPr>
      <t xml:space="preserve">finis à l’article 8 ci-dessus lorsque la preuve de l’existence d’un gisement a été établie ; </t>
    </r>
  </si>
  <si>
    <t>Tableau 33 : Fiscalité minière au Congo en 2020</t>
  </si>
  <si>
    <t>Tableau 32 : Cadre institutionnel du secteur minier</t>
  </si>
  <si>
    <t>-       promouvoir, assister et développer les secteurs relevant de sa compétence ;</t>
  </si>
  <si>
    <t>-       définir les principaux axes d’intervention des ministères qui traitent des problèmes des mines et de la géologie ;</t>
  </si>
  <si>
    <t>-       participer à l’élaboration des plans et des organismes nationaux de développement économique ;</t>
  </si>
  <si>
    <t>-       définir les objectifs à atteindre dans le domaine des mines et de la géologie conformément aux prévisions des programmes ;</t>
  </si>
  <si>
    <t>-       rechercher les financements nécessaires aux études et aux investissements dans les domaines de sa compétence ;</t>
  </si>
  <si>
    <t>-       rechercher systématiquement, dans les domaines de sa compétence, toutes les richesses nationales susceptibles de constituer la base de développement ;</t>
  </si>
  <si>
    <t>-       promouvoir, et de concerter avec les autres départements ministériels, la transformation industrielle ou artisanale des ressources dans le domaine des mines et de la géologie ;</t>
  </si>
  <si>
    <t>-       élaborer la réglementation relative aux domaines de sa compétence et veiller à son application ; et</t>
  </si>
  <si>
    <t>-       participer à l’élaboration, suivre et appliquer les accords de coopération conclus dans le domaine de sa compétence.</t>
  </si>
  <si>
    <r>
      <t>-       proposer les textes législatifs et réglementaires dans le domaine des mines et de l’industrie minière, et veille à leurs applications, y compris à travers des missions d’audit, des études et autres ;</t>
    </r>
    <r>
      <rPr>
        <sz val="8"/>
        <color rgb="FF685040"/>
        <rFont val="Trebuchet MS"/>
        <family val="2"/>
      </rPr>
      <t xml:space="preserve"> </t>
    </r>
  </si>
  <si>
    <r>
      <t>-       gérer le patrimoine minier national et en assure la promotion et la valorisation, y compris le suivi des données statistiques économiques, boursières ;</t>
    </r>
    <r>
      <rPr>
        <sz val="8"/>
        <color rgb="FF685040"/>
        <rFont val="Trebuchet MS"/>
        <family val="2"/>
      </rPr>
      <t xml:space="preserve"> et </t>
    </r>
  </si>
  <si>
    <t>-       initier les textes relatifs à l’octroi des titres miniers relatifs à la recherche et à l’exploitation, de mettre en place et d’organiser les banques de données y rattachées.</t>
  </si>
  <si>
    <t xml:space="preserve">-       élaborer et de veiller à l’application de la réglementation relative à la géologie ; </t>
  </si>
  <si>
    <t xml:space="preserve">-       réaliser, coordonner ou contrôler toutes les activités relatives à la recherche géologique, géophysique ou hydrogéologique du sous-sol national, y compris celles mises en œuvre par les compagnies privées produire les cartes géologiques, métallo géniques et thématiques du territoire national ; </t>
  </si>
  <si>
    <t>-       contribuer à l’actualisation des données géologiques ; De gérer et promouvoir le patrimoine géologique national ; et</t>
  </si>
  <si>
    <t>-       concevoir et réaliser des programmes de prospection et de mis en valeur de géo-matériaux, de repérage et de promotion de petites exploitations minières.</t>
  </si>
  <si>
    <t xml:space="preserve">-       l’expertise, le tri, la catégorisation et certification des substances minérales précieuses ; </t>
  </si>
  <si>
    <t>-       l’évaluation des lots des substances minérales précieuses ;</t>
  </si>
  <si>
    <t>-       l’établissement des certificats d’expertise ;</t>
  </si>
  <si>
    <t>-       la tenue des statistiques ; et</t>
  </si>
  <si>
    <t>-       le suivi des transactions financières et la lutte contre la fraude et la contre- band.</t>
  </si>
  <si>
    <r>
      <t>Champs</t>
    </r>
    <r>
      <rPr>
        <b/>
        <sz val="8"/>
        <color rgb="FF993300"/>
        <rFont val="Trebuchet MS"/>
        <family val="2"/>
      </rPr>
      <t xml:space="preserve"> </t>
    </r>
  </si>
  <si>
    <t>Tableau 25 : Cadre fiscal du secteur des hydrocarbures au Congo</t>
  </si>
  <si>
    <t>-       15% pour les hydrocarbures liquides ; et</t>
  </si>
  <si>
    <t>-       5% pour le gaz naturel et les hydrocarbures solides.</t>
  </si>
  <si>
    <t>-       promouvoir et développer le secteur ;</t>
  </si>
  <si>
    <t>-       suivre et appliquer les accords de coopération conclus avec les tiers dans le domaine des hydrocarbures ;</t>
  </si>
  <si>
    <t>-       gérer le patrimoine national en matière des hydrocarbures liquides et gazeux ;</t>
  </si>
  <si>
    <t>-       définir et élaborer la politique nationale en vue d’une gestion efficiente des ressources pétrolières ;</t>
  </si>
  <si>
    <t xml:space="preserve">-       suivre et analyser le marché pétrolier en vue d’une meilleure valorisation des ressources en hydrocarbures ; </t>
  </si>
  <si>
    <t>-       accroître les capacités du contrôle de l’État en matière de produits pétroliers ;</t>
  </si>
  <si>
    <t>-       orienter et contrôler les entreprises d’État sous tutelle ; et</t>
  </si>
  <si>
    <t>-       contrôler les sociétés privées et les organismes dont les activités relèvent des hydrocarbures.</t>
  </si>
  <si>
    <t>-       élaborer la politique nationale des hydrocarbures en vue d’une gestion efficace des ressources pétrolières ;</t>
  </si>
  <si>
    <t>-       préparer les projets de lois et tout autre acte juridique qui réglemente l’exercice des travaux pétroliers et proposer les taux et les règles de perception des droits ;</t>
  </si>
  <si>
    <t>-       veiller à l’application, dans le domaine des hydrocarbures, des lois et règlements ;</t>
  </si>
  <si>
    <t>-       veiller à l’application des conventions signées entre la République du Congo et les sociétés pétrolières ;</t>
  </si>
  <si>
    <t>-       suivre la politique des prix pratiqués par les opérateurs en vue de contrôler les coûts de recherche, de développement et d’exploitation ;</t>
  </si>
  <si>
    <t>-       analyser le marché pétrolier en vue d’une meilleure valorisation des ressources en hydrocarbures ;</t>
  </si>
  <si>
    <t>-       assurer le contrôle technique des installations et des équipements pétroliers et participer à leur certification ;</t>
  </si>
  <si>
    <t>-       promouvoir les périmètres des bassins sédimentaires non attribués en permis de recherche ;</t>
  </si>
  <si>
    <t>-       suivre l’exécution des programmes de recherche, de développement de production, de raffinage, de pétrochimie et de distribution, établis par les organismes sous tutelle ;</t>
  </si>
  <si>
    <t>-       prendre part à l’élaboration des prix des produits pétroliers ;</t>
  </si>
  <si>
    <t>-       constituer une banque des données relatives aux hydrocarbures liquides et gazeux ;</t>
  </si>
  <si>
    <t>-       participer aux études initiées par le gouvernement avec les tiers et suivre leurs réalisations ; et</t>
  </si>
  <si>
    <t>-       réaliser des études relevant de sa compétence.</t>
  </si>
  <si>
    <t>-       entreprendre directement, ou à travers ses filiales, ou encore en association avec des partenaires, les activités de recherche, de production, de traitement, de transformation, de mise en valeur, de transport et de commercialisation des hydrocarbures liquidés ou gazeux, tant sur le territoire congolais qu’à l’étranger ;</t>
  </si>
  <si>
    <t>-       concourir à l’élaboration de la politique du gouvernement en matière de gestion des hydrocarbures liquides et gazeux ;</t>
  </si>
  <si>
    <t>-       participer aux opérations de contrôle et de vérification exercées par l’Etat ;</t>
  </si>
  <si>
    <t>-       créer un cadre propice à la formation du personnel congolais et contribuer à la constitution d’un pôle de compétences congolais dans le secteur des industries pétrolières ; et</t>
  </si>
  <si>
    <t>-       plus généralement, entreprendre ou participer à toute opération industrielle, commerciale, technique, mobilière et immobilière se rapportant, directement ou indirectement, aux opérations visées ci-dessus.</t>
  </si>
  <si>
    <r>
      <t>La SNPC a la charge de la commercialisation, pour le compte de l’Etat, des Parts d’huile de l’Etat mises à disposition par les opérateurs pétroliers au titre des contrats de partage de production et des participations de l’Etat dans les concessions pétrolières. La SNPC négocie les prix de chaque cargaison aux conditions du marché international et reverse, pour chaque vente, « sur le compte du Trésor ouvert à la BEAC le produit de cette vente diminué de la rémunération de la SNPC »</t>
    </r>
    <r>
      <rPr>
        <vertAlign val="superscript"/>
        <sz val="8"/>
        <rFont val="Trebuchet MS"/>
        <family val="2"/>
      </rPr>
      <t>[4]</t>
    </r>
    <r>
      <rPr>
        <sz val="8"/>
        <rFont val="Trebuchet MS"/>
        <family val="2"/>
      </rPr>
      <t>. Cette rémunération (ou commission de trading) s’élève à 1,6% du prix du brut pour chaque cargaison</t>
    </r>
    <r>
      <rPr>
        <vertAlign val="superscript"/>
        <sz val="8"/>
        <rFont val="Trebuchet MS"/>
        <family val="2"/>
      </rPr>
      <t>[5]</t>
    </r>
    <r>
      <rPr>
        <sz val="8"/>
        <rFont val="Trebuchet MS"/>
        <family val="2"/>
      </rPr>
      <t>. Notons que la SNPC déduit aussi du produit de chaque vente divers frais liés à la commercialisation ou au transport du brut, à l’instar de la taxe maritime.</t>
    </r>
  </si>
  <si>
    <r>
      <t xml:space="preserve">Tableau 23 : </t>
    </r>
    <r>
      <rPr>
        <sz val="8"/>
        <color rgb="FF000000"/>
        <rFont val="Trebuchet MS"/>
        <family val="2"/>
      </rPr>
      <t>Evolution de la production annuelle pétrolière au Congo entre 2018 et 2020</t>
    </r>
  </si>
  <si>
    <t>Tableau 22 : Recommandations rapport ITIE 2020</t>
  </si>
  <si>
    <t xml:space="preserve">·         les modalités d’application du régime de partage de production, </t>
  </si>
  <si>
    <t xml:space="preserve">·         les modalités de certification de la gestion des concessions aménagées ou la légalité des produits qui y sont exploités et transformés, </t>
  </si>
  <si>
    <t>·         les modalités de l’obligation de transformer essentiellement les produits forestiers sur le territoire national, et</t>
  </si>
  <si>
    <t>·         les modalités d’application  de deux nouvelles taxes : la taxe d’occupation et la taxe de résidus.</t>
  </si>
  <si>
    <t>Tableau 19 : Répartition de l’écart de rapprochement (2020) en millions de FCFA</t>
  </si>
  <si>
    <t>Tableau 17 : Les entités publiques retenues dans le périmètre de rapprochement (2020)</t>
  </si>
  <si>
    <t>Tableau 16 : Exportations des produits forestiers par type de produit (2020)</t>
  </si>
  <si>
    <t>Tableau 15 : Production forestière par type de produit (2020)</t>
  </si>
  <si>
    <t>Tableau 11 : Revenus de commercialisation de la part de l’Etat dans la production des hydrocarbures (2020)</t>
  </si>
  <si>
    <r>
      <t>Tableau 10</t>
    </r>
    <r>
      <rPr>
        <sz val="8"/>
        <color rgb="FF000000"/>
        <rFont val="Trebuchet MS"/>
        <family val="2"/>
      </rPr>
      <t> </t>
    </r>
    <r>
      <rPr>
        <sz val="8"/>
        <rFont val="Trebuchet MS"/>
        <family val="2"/>
      </rPr>
      <t>: Quantités de barils commercialisées (2020)</t>
    </r>
  </si>
  <si>
    <r>
      <t>Tableau 9</t>
    </r>
    <r>
      <rPr>
        <sz val="8"/>
        <color rgb="FF000000"/>
        <rFont val="Trebuchet MS"/>
        <family val="2"/>
      </rPr>
      <t> </t>
    </r>
    <r>
      <rPr>
        <sz val="8"/>
        <rFont val="Trebuchet MS"/>
        <family val="2"/>
      </rPr>
      <t>: Quantités de Barils disponibles pour la vente (2020)</t>
    </r>
  </si>
  <si>
    <r>
      <t>Tableau 8</t>
    </r>
    <r>
      <rPr>
        <sz val="8"/>
        <color rgb="FF000000"/>
        <rFont val="Trebuchet MS"/>
        <family val="2"/>
      </rPr>
      <t> </t>
    </r>
    <r>
      <rPr>
        <sz val="8"/>
        <rFont val="Trebuchet MS"/>
        <family val="2"/>
      </rPr>
      <t>: Prélèvements sur la part de l'Etat congolais dans la production des hydrocarbures (2020)</t>
    </r>
  </si>
  <si>
    <r>
      <t>Tableau 7</t>
    </r>
    <r>
      <rPr>
        <sz val="8"/>
        <color rgb="FF000000"/>
        <rFont val="Trebuchet MS"/>
        <family val="2"/>
      </rPr>
      <t> </t>
    </r>
    <r>
      <rPr>
        <sz val="8"/>
        <rFont val="Trebuchet MS"/>
        <family val="2"/>
      </rPr>
      <t>: Part de l'Etat congolais dans la production (2020)</t>
    </r>
  </si>
  <si>
    <r>
      <t>Tableau 6</t>
    </r>
    <r>
      <rPr>
        <sz val="8"/>
        <color rgb="FF000000"/>
        <rFont val="Trebuchet MS"/>
        <family val="2"/>
      </rPr>
      <t> </t>
    </r>
    <r>
      <rPr>
        <sz val="8"/>
        <rFont val="Trebuchet MS"/>
        <family val="2"/>
      </rPr>
      <t>: Production d’hydrocarbures au Congo par qualité (2020)</t>
    </r>
  </si>
  <si>
    <r>
      <t>Tableau 5</t>
    </r>
    <r>
      <rPr>
        <sz val="8"/>
        <color rgb="FF000000"/>
        <rFont val="Trebuchet MS"/>
        <family val="2"/>
      </rPr>
      <t> </t>
    </r>
    <r>
      <rPr>
        <sz val="8"/>
        <rFont val="Trebuchet MS"/>
        <family val="2"/>
      </rPr>
      <t>: Variation des revenus provenant du secteur extractif (2020)</t>
    </r>
  </si>
  <si>
    <r>
      <t>Tableau 3</t>
    </r>
    <r>
      <rPr>
        <sz val="8"/>
        <color rgb="FF000000"/>
        <rFont val="Trebuchet MS"/>
        <family val="2"/>
      </rPr>
      <t> </t>
    </r>
    <r>
      <rPr>
        <sz val="8"/>
        <rFont val="Trebuchet MS"/>
        <family val="2"/>
      </rPr>
      <t xml:space="preserve">: Versement des revenus du secteur extractif (2020)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</si>
</sst>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8" formatCode="_(* #,##0_);_(* \(#,##0\);_(* &quot;-&quot;??_);_(@_)"/>
    <numFmt numFmtId="170" formatCode="_-* #,##0_-;\-* #,##0_-;_-* &quot;-&quot;??_-;_-@_-"/>
    <numFmt numFmtId="172" formatCode="_-* #,##0.0_-;\-* #,##0.0_-;_-* &quot;-&quot;??_-;_-@_-"/>
    <numFmt numFmtId="174" formatCode="_-* #,##0\ _€_-;\-* #,##0\ _€_-;_-* &quot;-&quot;??\ _€_-;_-@_-"/>
    <numFmt numFmtId="175" formatCode="#,##0_);\(&quot;&quot;#,##0\);_-* &quot;-&quot;??_-;_-@_-"/>
    <numFmt numFmtId="177" formatCode="_(* #,##0.000000000_);_(* \(#,##0.000000000\);_(* &quot;-&quot;??_);_(@_)"/>
    <numFmt numFmtId="178" formatCode="_(* #,##0.000_);_(* \(#,##0.000\);_(* &quot;-&quot;??_);_(@_)"/>
  </numFmts>
  <fonts count="26" x14ac:knownFonts="1">
    <font>
      <sz val="11"/>
      <color theme="1"/>
      <name val="Calibri"/>
      <family val="2"/>
      <scheme val="minor"/>
    </font>
    <font>
      <sz val="11"/>
      <color theme="1"/>
      <name val="Calibri"/>
      <family val="2"/>
      <scheme val="minor"/>
    </font>
    <font>
      <sz val="8"/>
      <color rgb="FF000000"/>
      <name val="Trebuchet MS"/>
      <family val="2"/>
    </font>
    <font>
      <sz val="8"/>
      <name val="Trebuchet MS"/>
      <family val="2"/>
    </font>
    <font>
      <b/>
      <sz val="8"/>
      <color rgb="FF000000"/>
      <name val="Trebuchet MS"/>
      <family val="2"/>
    </font>
    <font>
      <b/>
      <sz val="8"/>
      <name val="Trebuchet MS"/>
      <family val="2"/>
    </font>
    <font>
      <b/>
      <sz val="8"/>
      <color rgb="FFFFFFFF"/>
      <name val="Trebuchet MS"/>
      <family val="2"/>
    </font>
    <font>
      <vertAlign val="superscript"/>
      <sz val="8"/>
      <color rgb="FF000000"/>
      <name val="Trebuchet MS"/>
      <family val="2"/>
    </font>
    <font>
      <b/>
      <sz val="8"/>
      <color rgb="FFED1A3B"/>
      <name val="Trebuchet MS"/>
      <family val="2"/>
    </font>
    <font>
      <sz val="10"/>
      <color theme="1"/>
      <name val="Arial"/>
      <family val="2"/>
    </font>
    <font>
      <b/>
      <sz val="8"/>
      <color rgb="FFFF0000"/>
      <name val="Trebuchet MS"/>
      <family val="2"/>
    </font>
    <font>
      <u/>
      <sz val="11"/>
      <color theme="10"/>
      <name val="Calibri"/>
      <family val="2"/>
      <scheme val="minor"/>
    </font>
    <font>
      <sz val="8"/>
      <color rgb="FFFFFFFF"/>
      <name val="Trebuchet MS"/>
      <family val="2"/>
    </font>
    <font>
      <u/>
      <sz val="8"/>
      <name val="Trebuchet MS"/>
      <family val="2"/>
    </font>
    <font>
      <vertAlign val="superscript"/>
      <sz val="8"/>
      <name val="Trebuchet MS"/>
      <family val="2"/>
    </font>
    <font>
      <sz val="8"/>
      <color rgb="FF685040"/>
      <name val="Trebuchet MS"/>
      <family val="2"/>
    </font>
    <font>
      <sz val="8"/>
      <color theme="1"/>
      <name val="Trebuchet MS"/>
      <family val="2"/>
    </font>
    <font>
      <b/>
      <sz val="8"/>
      <color theme="0"/>
      <name val="Trebuchet MS"/>
      <family val="2"/>
    </font>
    <font>
      <sz val="8"/>
      <color rgb="FF00B050"/>
      <name val="Trebuchet MS"/>
      <family val="2"/>
    </font>
    <font>
      <sz val="8"/>
      <color theme="0"/>
      <name val="Trebuchet MS"/>
      <family val="2"/>
    </font>
    <font>
      <b/>
      <sz val="8"/>
      <color rgb="FF00B050"/>
      <name val="Trebuchet MS"/>
      <family val="2"/>
    </font>
    <font>
      <u/>
      <sz val="8"/>
      <color theme="10"/>
      <name val="Trebuchet MS"/>
      <family val="2"/>
    </font>
    <font>
      <b/>
      <vertAlign val="superscript"/>
      <sz val="8"/>
      <color rgb="FF000000"/>
      <name val="Trebuchet MS"/>
      <family val="2"/>
    </font>
    <font>
      <vertAlign val="superscript"/>
      <sz val="8"/>
      <color theme="1"/>
      <name val="Trebuchet MS"/>
      <family val="2"/>
    </font>
    <font>
      <b/>
      <sz val="8"/>
      <color rgb="FF993300"/>
      <name val="Trebuchet MS"/>
      <family val="2"/>
    </font>
    <font>
      <sz val="8"/>
      <color rgb="FFFF0000"/>
      <name val="Trebuchet MS"/>
      <family val="2"/>
    </font>
  </fonts>
  <fills count="21">
    <fill>
      <patternFill patternType="none"/>
    </fill>
    <fill>
      <patternFill patternType="gray125"/>
    </fill>
    <fill>
      <patternFill patternType="solid">
        <fgColor rgb="FF7A091A"/>
        <bgColor indexed="64"/>
      </patternFill>
    </fill>
    <fill>
      <patternFill patternType="solid">
        <fgColor rgb="FFF7A3B0"/>
        <bgColor indexed="64"/>
      </patternFill>
    </fill>
    <fill>
      <patternFill patternType="solid">
        <fgColor rgb="FFFFFFFF"/>
        <bgColor indexed="64"/>
      </patternFill>
    </fill>
    <fill>
      <patternFill patternType="solid">
        <fgColor rgb="FFF8A3AF"/>
        <bgColor indexed="64"/>
      </patternFill>
    </fill>
    <fill>
      <patternFill patternType="solid">
        <fgColor rgb="FFCAB7AA"/>
        <bgColor indexed="64"/>
      </patternFill>
    </fill>
    <fill>
      <patternFill patternType="solid">
        <fgColor rgb="FFBFBFBF"/>
        <bgColor indexed="64"/>
      </patternFill>
    </fill>
    <fill>
      <patternFill patternType="solid">
        <fgColor rgb="FF685040"/>
        <bgColor indexed="64"/>
      </patternFill>
    </fill>
    <fill>
      <patternFill patternType="solid">
        <fgColor rgb="FF79091A"/>
        <bgColor indexed="64"/>
      </patternFill>
    </fill>
    <fill>
      <patternFill patternType="solid">
        <fgColor rgb="FFF7A2AF"/>
        <bgColor indexed="64"/>
      </patternFill>
    </fill>
    <fill>
      <patternFill patternType="solid">
        <fgColor rgb="FFF088A6"/>
        <bgColor indexed="64"/>
      </patternFill>
    </fill>
    <fill>
      <patternFill patternType="solid">
        <fgColor theme="0"/>
        <bgColor indexed="64"/>
      </patternFill>
    </fill>
    <fill>
      <patternFill patternType="solid">
        <fgColor rgb="FF963634"/>
        <bgColor indexed="64"/>
      </patternFill>
    </fill>
    <fill>
      <patternFill patternType="solid">
        <fgColor rgb="FF9C0827"/>
        <bgColor indexed="64"/>
      </patternFill>
    </fill>
    <fill>
      <patternFill patternType="solid">
        <fgColor rgb="FFA6A6A6"/>
        <bgColor indexed="64"/>
      </patternFill>
    </fill>
    <fill>
      <patternFill patternType="solid">
        <fgColor rgb="FF3A3838"/>
        <bgColor indexed="64"/>
      </patternFill>
    </fill>
    <fill>
      <patternFill patternType="solid">
        <fgColor rgb="FFD9D9D9"/>
        <bgColor indexed="64"/>
      </patternFill>
    </fill>
    <fill>
      <patternFill patternType="solid">
        <fgColor rgb="FFF193AE"/>
        <bgColor indexed="64"/>
      </patternFill>
    </fill>
    <fill>
      <patternFill patternType="solid">
        <fgColor theme="0" tint="-0.249977111117893"/>
        <bgColor indexed="64"/>
      </patternFill>
    </fill>
    <fill>
      <patternFill patternType="solid">
        <fgColor rgb="FFAEAAAA"/>
        <bgColor indexed="64"/>
      </patternFill>
    </fill>
  </fills>
  <borders count="43">
    <border>
      <left/>
      <right/>
      <top/>
      <bottom/>
      <diagonal/>
    </border>
    <border>
      <left/>
      <right/>
      <top/>
      <bottom style="thick">
        <color theme="4"/>
      </bottom>
      <diagonal/>
    </border>
    <border>
      <left/>
      <right/>
      <top/>
      <bottom style="medium">
        <color rgb="FFED1A3B"/>
      </bottom>
      <diagonal/>
    </border>
    <border>
      <left/>
      <right/>
      <top style="medium">
        <color rgb="FFED1A3B"/>
      </top>
      <bottom style="medium">
        <color rgb="FFED1A3B"/>
      </bottom>
      <diagonal/>
    </border>
    <border>
      <left/>
      <right/>
      <top style="medium">
        <color rgb="FFFF0000"/>
      </top>
      <bottom style="medium">
        <color rgb="FFFF0000"/>
      </bottom>
      <diagonal/>
    </border>
    <border>
      <left/>
      <right/>
      <top/>
      <bottom style="medium">
        <color rgb="FFFF0000"/>
      </bottom>
      <diagonal/>
    </border>
    <border>
      <left/>
      <right/>
      <top style="thick">
        <color rgb="FFFF0000"/>
      </top>
      <bottom style="thick">
        <color rgb="FFFF0000"/>
      </bottom>
      <diagonal/>
    </border>
    <border>
      <left/>
      <right/>
      <top style="medium">
        <color rgb="FFFF0000"/>
      </top>
      <bottom/>
      <diagonal/>
    </border>
    <border>
      <left/>
      <right/>
      <top/>
      <bottom style="thick">
        <color rgb="FFED1A3B"/>
      </bottom>
      <diagonal/>
    </border>
    <border>
      <left/>
      <right/>
      <top style="thick">
        <color rgb="FFED1A3B"/>
      </top>
      <bottom/>
      <diagonal/>
    </border>
    <border>
      <left/>
      <right/>
      <top/>
      <bottom style="medium">
        <color rgb="FFC00000"/>
      </bottom>
      <diagonal/>
    </border>
    <border>
      <left/>
      <right/>
      <top/>
      <bottom style="thick">
        <color rgb="FFFF0000"/>
      </bottom>
      <diagonal/>
    </border>
    <border>
      <left/>
      <right/>
      <top style="medium">
        <color rgb="FFED1A3B"/>
      </top>
      <bottom/>
      <diagonal/>
    </border>
    <border>
      <left/>
      <right/>
      <top style="medium">
        <color rgb="FFFF0000"/>
      </top>
      <bottom style="medium">
        <color rgb="FFED1A3B"/>
      </bottom>
      <diagonal/>
    </border>
    <border>
      <left/>
      <right/>
      <top/>
      <bottom style="medium">
        <color rgb="FF685040"/>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rgb="FF000000"/>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tted">
        <color rgb="FF000000"/>
      </bottom>
      <diagonal/>
    </border>
    <border>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rgb="FF000000"/>
      </top>
      <bottom/>
      <diagonal/>
    </border>
    <border>
      <left/>
      <right/>
      <top/>
      <bottom style="medium">
        <color rgb="FFB60E28"/>
      </bottom>
      <diagonal/>
    </border>
    <border>
      <left style="thin">
        <color indexed="64"/>
      </left>
      <right/>
      <top/>
      <bottom style="medium">
        <color rgb="FFED1A3B"/>
      </bottom>
      <diagonal/>
    </border>
    <border>
      <left/>
      <right/>
      <top style="thin">
        <color indexed="64"/>
      </top>
      <bottom style="medium">
        <color rgb="FFED1A3B"/>
      </bottom>
      <diagonal/>
    </border>
    <border>
      <left style="thin">
        <color indexed="64"/>
      </left>
      <right/>
      <top style="thin">
        <color indexed="64"/>
      </top>
      <bottom style="medium">
        <color rgb="FFED1A3B"/>
      </bottom>
      <diagonal/>
    </border>
    <border>
      <left/>
      <right/>
      <top style="thick">
        <color rgb="FFFF0000"/>
      </top>
      <bottom/>
      <diagonal/>
    </border>
    <border>
      <left/>
      <right/>
      <top style="medium">
        <color rgb="FFED1A3B"/>
      </top>
      <bottom style="medium">
        <color rgb="FFFF0000"/>
      </bottom>
      <diagonal/>
    </border>
    <border>
      <left style="medium">
        <color rgb="FFFF0000"/>
      </left>
      <right/>
      <top/>
      <bottom style="medium">
        <color rgb="FFFF0000"/>
      </bottom>
      <diagonal/>
    </border>
    <border>
      <left/>
      <right style="medium">
        <color rgb="FFFF0000"/>
      </right>
      <top/>
      <bottom style="medium">
        <color rgb="FFFF000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applyNumberFormat="0" applyFill="0" applyBorder="0" applyAlignment="0" applyProtection="0"/>
    <xf numFmtId="0" fontId="1" fillId="0" borderId="0"/>
  </cellStyleXfs>
  <cellXfs count="838">
    <xf numFmtId="0" fontId="0" fillId="0" borderId="0" xfId="0"/>
    <xf numFmtId="0" fontId="3" fillId="0" borderId="0" xfId="0" applyFont="1" applyAlignment="1">
      <alignment horizontal="right" vertical="center"/>
    </xf>
    <xf numFmtId="0" fontId="5" fillId="0" borderId="4" xfId="0" applyFont="1" applyBorder="1" applyAlignment="1">
      <alignment horizontal="right" vertical="center"/>
    </xf>
    <xf numFmtId="168" fontId="6" fillId="2" borderId="0" xfId="0" applyNumberFormat="1" applyFont="1" applyFill="1" applyAlignment="1">
      <alignment vertical="center" wrapText="1"/>
    </xf>
    <xf numFmtId="168" fontId="2" fillId="5" borderId="0" xfId="0" applyNumberFormat="1" applyFont="1" applyFill="1" applyAlignment="1">
      <alignment vertical="center"/>
    </xf>
    <xf numFmtId="168" fontId="3" fillId="5" borderId="0" xfId="1" applyNumberFormat="1" applyFont="1" applyFill="1" applyAlignment="1">
      <alignment vertical="center"/>
    </xf>
    <xf numFmtId="10" fontId="3" fillId="5" borderId="0" xfId="2" applyNumberFormat="1" applyFont="1" applyFill="1" applyAlignment="1">
      <alignment vertical="center"/>
    </xf>
    <xf numFmtId="168" fontId="3" fillId="0" borderId="0" xfId="0" applyNumberFormat="1" applyFont="1" applyAlignment="1">
      <alignment vertical="center"/>
    </xf>
    <xf numFmtId="168" fontId="3" fillId="0" borderId="0" xfId="1" applyNumberFormat="1" applyFont="1" applyAlignment="1">
      <alignment vertical="center"/>
    </xf>
    <xf numFmtId="10" fontId="3" fillId="0" borderId="0" xfId="2" applyNumberFormat="1" applyFont="1" applyAlignment="1">
      <alignment vertical="center"/>
    </xf>
    <xf numFmtId="168" fontId="4" fillId="6" borderId="0" xfId="0" applyNumberFormat="1" applyFont="1" applyFill="1" applyAlignment="1">
      <alignment vertical="center"/>
    </xf>
    <xf numFmtId="168" fontId="5" fillId="6" borderId="0" xfId="1" applyNumberFormat="1" applyFont="1" applyFill="1" applyAlignment="1">
      <alignment vertical="center"/>
    </xf>
    <xf numFmtId="10" fontId="5" fillId="6" borderId="0" xfId="2" applyNumberFormat="1" applyFont="1" applyFill="1" applyAlignment="1">
      <alignment vertical="center"/>
    </xf>
    <xf numFmtId="168" fontId="4" fillId="0" borderId="4" xfId="0" applyNumberFormat="1" applyFont="1" applyBorder="1" applyAlignment="1">
      <alignment vertical="center"/>
    </xf>
    <xf numFmtId="168" fontId="4" fillId="0" borderId="4" xfId="1" applyNumberFormat="1" applyFont="1" applyBorder="1" applyAlignment="1">
      <alignment vertical="center"/>
    </xf>
    <xf numFmtId="10" fontId="4" fillId="0" borderId="4" xfId="2" applyNumberFormat="1" applyFont="1" applyBorder="1" applyAlignment="1">
      <alignment vertical="center"/>
    </xf>
    <xf numFmtId="0" fontId="6" fillId="2" borderId="2" xfId="0" applyFont="1" applyFill="1" applyBorder="1" applyAlignment="1">
      <alignment vertical="center" wrapText="1"/>
    </xf>
    <xf numFmtId="0" fontId="6" fillId="2" borderId="2" xfId="0" applyFont="1" applyFill="1" applyBorder="1" applyAlignment="1">
      <alignment horizontal="right" vertical="center" wrapText="1"/>
    </xf>
    <xf numFmtId="0" fontId="2" fillId="3" borderId="0" xfId="0" applyFont="1" applyFill="1" applyAlignment="1">
      <alignment vertical="center"/>
    </xf>
    <xf numFmtId="3" fontId="2" fillId="3" borderId="0" xfId="0" applyNumberFormat="1" applyFont="1" applyFill="1" applyAlignment="1">
      <alignment horizontal="right" vertical="center"/>
    </xf>
    <xf numFmtId="10" fontId="2" fillId="3" borderId="0" xfId="0" applyNumberFormat="1" applyFont="1" applyFill="1" applyAlignment="1">
      <alignment horizontal="right" vertical="center"/>
    </xf>
    <xf numFmtId="0" fontId="2" fillId="0" borderId="0" xfId="0" applyFont="1" applyAlignment="1">
      <alignment vertical="center" wrapText="1"/>
    </xf>
    <xf numFmtId="3" fontId="2" fillId="0" borderId="0" xfId="0" applyNumberFormat="1" applyFont="1" applyAlignment="1">
      <alignment horizontal="right" vertical="center"/>
    </xf>
    <xf numFmtId="10" fontId="2" fillId="0" borderId="0" xfId="0" applyNumberFormat="1" applyFont="1" applyAlignment="1">
      <alignment horizontal="right" vertical="center"/>
    </xf>
    <xf numFmtId="0" fontId="2" fillId="3" borderId="0" xfId="0" applyFont="1" applyFill="1" applyAlignment="1">
      <alignment vertical="center" wrapText="1"/>
    </xf>
    <xf numFmtId="0" fontId="4" fillId="4" borderId="3" xfId="0" applyFont="1" applyFill="1" applyBorder="1" applyAlignment="1">
      <alignment vertical="center" wrapText="1"/>
    </xf>
    <xf numFmtId="3" fontId="4" fillId="4" borderId="3" xfId="0" applyNumberFormat="1" applyFont="1" applyFill="1" applyBorder="1" applyAlignment="1">
      <alignment horizontal="right" vertical="center" wrapText="1"/>
    </xf>
    <xf numFmtId="10" fontId="4" fillId="4" borderId="3" xfId="0" applyNumberFormat="1" applyFont="1" applyFill="1" applyBorder="1" applyAlignment="1">
      <alignment horizontal="right" vertical="center" wrapText="1"/>
    </xf>
    <xf numFmtId="0" fontId="6" fillId="2" borderId="2" xfId="0" applyFont="1" applyFill="1" applyBorder="1" applyAlignment="1">
      <alignment vertical="center"/>
    </xf>
    <xf numFmtId="0" fontId="6" fillId="2" borderId="2" xfId="0" applyFont="1" applyFill="1" applyBorder="1" applyAlignment="1">
      <alignment horizontal="right" vertical="center"/>
    </xf>
    <xf numFmtId="0" fontId="2" fillId="0" borderId="0" xfId="0" applyFont="1" applyAlignment="1">
      <alignment vertical="center"/>
    </xf>
    <xf numFmtId="0" fontId="4" fillId="4" borderId="3" xfId="0" applyFont="1" applyFill="1" applyBorder="1" applyAlignment="1">
      <alignment vertical="center"/>
    </xf>
    <xf numFmtId="3" fontId="4" fillId="4" borderId="3" xfId="0" applyNumberFormat="1" applyFont="1" applyFill="1" applyBorder="1" applyAlignment="1">
      <alignment horizontal="right" vertical="center"/>
    </xf>
    <xf numFmtId="10" fontId="4" fillId="4" borderId="3" xfId="0" applyNumberFormat="1" applyFont="1" applyFill="1" applyBorder="1" applyAlignment="1">
      <alignment horizontal="right" vertical="center"/>
    </xf>
    <xf numFmtId="0" fontId="2" fillId="3" borderId="0" xfId="0" applyFont="1" applyFill="1" applyAlignment="1">
      <alignment horizontal="center" vertical="center" wrapText="1"/>
    </xf>
    <xf numFmtId="170" fontId="2" fillId="3" borderId="0" xfId="1" applyNumberFormat="1" applyFont="1" applyFill="1" applyAlignment="1">
      <alignment horizontal="right" vertical="center"/>
    </xf>
    <xf numFmtId="10" fontId="2" fillId="3" borderId="0" xfId="2" applyNumberFormat="1" applyFont="1" applyFill="1" applyAlignment="1">
      <alignment horizontal="right" vertical="center"/>
    </xf>
    <xf numFmtId="0" fontId="2" fillId="0" borderId="0" xfId="0" applyFont="1" applyAlignment="1">
      <alignment horizontal="center" vertical="center" wrapText="1"/>
    </xf>
    <xf numFmtId="170" fontId="2" fillId="0" borderId="0" xfId="1" applyNumberFormat="1" applyFont="1" applyAlignment="1">
      <alignment horizontal="right" vertical="center"/>
    </xf>
    <xf numFmtId="10" fontId="2" fillId="0" borderId="0" xfId="2" applyNumberFormat="1" applyFont="1" applyAlignment="1">
      <alignment horizontal="right" vertical="center"/>
    </xf>
    <xf numFmtId="170" fontId="2" fillId="3" borderId="0" xfId="1" applyNumberFormat="1" applyFont="1" applyFill="1" applyBorder="1" applyAlignment="1">
      <alignment horizontal="right" vertical="center"/>
    </xf>
    <xf numFmtId="0" fontId="2" fillId="3" borderId="0" xfId="0" applyFont="1" applyFill="1" applyAlignment="1">
      <alignment horizontal="right" vertical="center"/>
    </xf>
    <xf numFmtId="10" fontId="2" fillId="3" borderId="0" xfId="2" applyNumberFormat="1" applyFont="1" applyFill="1" applyAlignment="1">
      <alignment horizontal="right" vertical="center" wrapText="1"/>
    </xf>
    <xf numFmtId="0" fontId="2" fillId="3" borderId="0" xfId="0" applyFont="1" applyFill="1" applyAlignment="1">
      <alignment horizontal="right" vertical="center" wrapText="1"/>
    </xf>
    <xf numFmtId="0" fontId="2" fillId="3" borderId="0" xfId="0" applyFont="1" applyFill="1" applyAlignment="1">
      <alignment horizontal="center" vertical="center"/>
    </xf>
    <xf numFmtId="0" fontId="2" fillId="0" borderId="0" xfId="0" applyFont="1" applyAlignment="1">
      <alignment horizontal="center" vertical="center"/>
    </xf>
    <xf numFmtId="0" fontId="6" fillId="2" borderId="8" xfId="0" applyFont="1" applyFill="1" applyBorder="1" applyAlignment="1">
      <alignment horizontal="center" vertical="center" wrapText="1"/>
    </xf>
    <xf numFmtId="0" fontId="6" fillId="2" borderId="8" xfId="0" applyFont="1" applyFill="1" applyBorder="1" applyAlignment="1">
      <alignment vertical="center" wrapText="1"/>
    </xf>
    <xf numFmtId="0" fontId="2" fillId="3" borderId="0" xfId="0" applyFont="1" applyFill="1" applyAlignment="1">
      <alignment horizontal="justify" vertical="center" wrapText="1"/>
    </xf>
    <xf numFmtId="0" fontId="4"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justify" vertical="center" wrapText="1"/>
    </xf>
    <xf numFmtId="0" fontId="2" fillId="3" borderId="2" xfId="0" applyFont="1" applyFill="1" applyBorder="1" applyAlignment="1">
      <alignment vertical="center" wrapText="1"/>
    </xf>
    <xf numFmtId="0" fontId="2" fillId="3" borderId="2" xfId="0" applyFont="1" applyFill="1" applyBorder="1" applyAlignment="1">
      <alignment horizontal="justify" vertical="center" wrapText="1"/>
    </xf>
    <xf numFmtId="0" fontId="4" fillId="6" borderId="2" xfId="0" applyFont="1" applyFill="1" applyBorder="1" applyAlignment="1">
      <alignment vertical="center" wrapText="1"/>
    </xf>
    <xf numFmtId="3" fontId="2" fillId="3" borderId="0" xfId="0" applyNumberFormat="1" applyFont="1" applyFill="1" applyAlignment="1">
      <alignment horizontal="right" vertical="center" wrapText="1"/>
    </xf>
    <xf numFmtId="0" fontId="2" fillId="0" borderId="8" xfId="0" applyFont="1" applyBorder="1" applyAlignment="1">
      <alignment vertical="center" wrapText="1"/>
    </xf>
    <xf numFmtId="0" fontId="4" fillId="7" borderId="0" xfId="0" applyFont="1" applyFill="1" applyAlignment="1">
      <alignment horizontal="center" vertical="center" wrapText="1"/>
    </xf>
    <xf numFmtId="0" fontId="4" fillId="7" borderId="0" xfId="0" applyFont="1" applyFill="1" applyAlignment="1">
      <alignment vertical="center" wrapText="1"/>
    </xf>
    <xf numFmtId="0" fontId="4" fillId="7" borderId="9" xfId="0" applyFont="1" applyFill="1" applyBorder="1" applyAlignment="1">
      <alignment vertical="center" wrapText="1"/>
    </xf>
    <xf numFmtId="0" fontId="4" fillId="7" borderId="8" xfId="0" applyFont="1" applyFill="1" applyBorder="1" applyAlignment="1">
      <alignment vertical="center" wrapText="1"/>
    </xf>
    <xf numFmtId="0" fontId="6" fillId="2" borderId="8" xfId="0" applyFont="1" applyFill="1" applyBorder="1" applyAlignment="1">
      <alignment horizontal="center" vertical="center"/>
    </xf>
    <xf numFmtId="0" fontId="6" fillId="2" borderId="8" xfId="0" applyFont="1" applyFill="1" applyBorder="1" applyAlignment="1">
      <alignment vertical="center"/>
    </xf>
    <xf numFmtId="3" fontId="4" fillId="3" borderId="0" xfId="0" applyNumberFormat="1" applyFont="1" applyFill="1" applyAlignment="1">
      <alignment horizontal="right" vertical="center"/>
    </xf>
    <xf numFmtId="0" fontId="2" fillId="3" borderId="0" xfId="0" applyFont="1" applyFill="1" applyAlignment="1">
      <alignment horizontal="justify" vertical="center"/>
    </xf>
    <xf numFmtId="0" fontId="2" fillId="0" borderId="2" xfId="0" applyFont="1" applyBorder="1" applyAlignment="1">
      <alignment horizontal="justify" vertical="center"/>
    </xf>
    <xf numFmtId="0" fontId="2" fillId="3" borderId="2" xfId="0" applyFont="1" applyFill="1" applyBorder="1" applyAlignment="1">
      <alignment horizontal="center" vertical="center"/>
    </xf>
    <xf numFmtId="0" fontId="2" fillId="3" borderId="2" xfId="0" applyFont="1" applyFill="1" applyBorder="1" applyAlignment="1">
      <alignment vertical="center"/>
    </xf>
    <xf numFmtId="0" fontId="2" fillId="3" borderId="2" xfId="0" applyFont="1" applyFill="1" applyBorder="1" applyAlignment="1">
      <alignment horizontal="justify" vertical="center"/>
    </xf>
    <xf numFmtId="0" fontId="4" fillId="6" borderId="2" xfId="0" applyFont="1" applyFill="1" applyBorder="1" applyAlignment="1">
      <alignment horizontal="justify" vertical="center"/>
    </xf>
    <xf numFmtId="0" fontId="2" fillId="0" borderId="8" xfId="0" applyFont="1" applyBorder="1" applyAlignment="1">
      <alignment vertical="center"/>
    </xf>
    <xf numFmtId="0" fontId="8" fillId="0" borderId="8" xfId="0" applyFont="1" applyBorder="1" applyAlignment="1">
      <alignment vertical="center"/>
    </xf>
    <xf numFmtId="0" fontId="4" fillId="7" borderId="9" xfId="0" applyFont="1" applyFill="1" applyBorder="1" applyAlignment="1">
      <alignment vertical="center"/>
    </xf>
    <xf numFmtId="0" fontId="4" fillId="7" borderId="8" xfId="0" applyFont="1" applyFill="1" applyBorder="1" applyAlignment="1">
      <alignment vertical="center"/>
    </xf>
    <xf numFmtId="168" fontId="6" fillId="2" borderId="8" xfId="0" applyNumberFormat="1" applyFont="1" applyFill="1" applyBorder="1" applyAlignment="1">
      <alignment horizontal="center" vertical="center"/>
    </xf>
    <xf numFmtId="168" fontId="4" fillId="3" borderId="0" xfId="0" applyNumberFormat="1" applyFont="1" applyFill="1" applyAlignment="1">
      <alignment horizontal="right" vertical="center"/>
    </xf>
    <xf numFmtId="168" fontId="4" fillId="0" borderId="2" xfId="0" applyNumberFormat="1" applyFont="1" applyBorder="1" applyAlignment="1">
      <alignment horizontal="right" vertical="center"/>
    </xf>
    <xf numFmtId="168" fontId="4" fillId="3" borderId="2" xfId="0" applyNumberFormat="1" applyFont="1" applyFill="1" applyBorder="1" applyAlignment="1">
      <alignment horizontal="right" vertical="center"/>
    </xf>
    <xf numFmtId="168" fontId="4" fillId="6" borderId="2" xfId="0" applyNumberFormat="1" applyFont="1" applyFill="1" applyBorder="1" applyAlignment="1">
      <alignment horizontal="right" vertical="center"/>
    </xf>
    <xf numFmtId="168" fontId="2" fillId="3" borderId="0" xfId="0" applyNumberFormat="1" applyFont="1" applyFill="1" applyAlignment="1">
      <alignment horizontal="right" vertical="center"/>
    </xf>
    <xf numFmtId="168" fontId="4" fillId="0" borderId="8" xfId="0" applyNumberFormat="1" applyFont="1" applyBorder="1" applyAlignment="1">
      <alignment horizontal="right" vertical="center"/>
    </xf>
    <xf numFmtId="168" fontId="4" fillId="7" borderId="9" xfId="0" applyNumberFormat="1" applyFont="1" applyFill="1" applyBorder="1" applyAlignment="1">
      <alignment horizontal="right" vertical="center"/>
    </xf>
    <xf numFmtId="168" fontId="4" fillId="7" borderId="8" xfId="0" applyNumberFormat="1" applyFont="1" applyFill="1" applyBorder="1" applyAlignment="1">
      <alignment horizontal="right" vertical="center"/>
    </xf>
    <xf numFmtId="0" fontId="6" fillId="2" borderId="8" xfId="0" applyFont="1" applyFill="1" applyBorder="1" applyAlignment="1">
      <alignment horizontal="left" vertical="center"/>
    </xf>
    <xf numFmtId="0" fontId="4" fillId="3" borderId="0" xfId="0" applyFont="1" applyFill="1" applyAlignment="1">
      <alignment horizontal="left" vertical="center"/>
    </xf>
    <xf numFmtId="0" fontId="4" fillId="0" borderId="2" xfId="0" applyFont="1" applyBorder="1" applyAlignment="1">
      <alignment horizontal="left" vertical="center"/>
    </xf>
    <xf numFmtId="0" fontId="2" fillId="3" borderId="2" xfId="0" applyFont="1" applyFill="1" applyBorder="1" applyAlignment="1">
      <alignment horizontal="left" vertical="center"/>
    </xf>
    <xf numFmtId="0" fontId="4" fillId="6" borderId="2" xfId="0" applyFont="1" applyFill="1" applyBorder="1" applyAlignment="1">
      <alignment horizontal="left" vertical="center"/>
    </xf>
    <xf numFmtId="0" fontId="2" fillId="3" borderId="0" xfId="0" applyFont="1" applyFill="1" applyAlignment="1">
      <alignment horizontal="left" vertical="center"/>
    </xf>
    <xf numFmtId="0" fontId="4" fillId="0" borderId="8" xfId="0" applyFont="1" applyBorder="1" applyAlignment="1">
      <alignment horizontal="left" vertical="center"/>
    </xf>
    <xf numFmtId="0" fontId="4" fillId="7" borderId="9" xfId="0" applyFont="1" applyFill="1" applyBorder="1" applyAlignment="1">
      <alignment horizontal="left" vertical="center"/>
    </xf>
    <xf numFmtId="0" fontId="4" fillId="7" borderId="8" xfId="0" applyFont="1" applyFill="1" applyBorder="1" applyAlignment="1">
      <alignment horizontal="left" vertical="center"/>
    </xf>
    <xf numFmtId="168" fontId="2" fillId="3" borderId="2" xfId="0" applyNumberFormat="1" applyFont="1" applyFill="1" applyBorder="1" applyAlignment="1">
      <alignment horizontal="right" vertical="center"/>
    </xf>
    <xf numFmtId="0" fontId="2" fillId="0" borderId="0" xfId="0" applyFont="1"/>
    <xf numFmtId="168" fontId="2" fillId="0" borderId="0" xfId="1" applyNumberFormat="1" applyFont="1" applyAlignment="1">
      <alignment vertical="center"/>
    </xf>
    <xf numFmtId="0" fontId="6" fillId="2" borderId="8" xfId="0" applyFont="1" applyFill="1" applyBorder="1" applyAlignment="1">
      <alignment horizontal="right" vertical="center" wrapText="1"/>
    </xf>
    <xf numFmtId="0" fontId="6" fillId="13" borderId="0" xfId="0" applyFont="1" applyFill="1" applyAlignment="1">
      <alignment vertical="center"/>
    </xf>
    <xf numFmtId="0" fontId="6" fillId="13" borderId="0" xfId="0" applyFont="1" applyFill="1" applyAlignment="1">
      <alignment horizontal="center" vertical="center" wrapText="1"/>
    </xf>
    <xf numFmtId="0" fontId="6" fillId="13" borderId="0" xfId="0" applyFont="1" applyFill="1" applyAlignment="1">
      <alignment horizontal="center" vertical="center" wrapText="1"/>
    </xf>
    <xf numFmtId="0" fontId="6" fillId="13" borderId="5" xfId="0" applyFont="1" applyFill="1" applyBorder="1" applyAlignment="1">
      <alignment vertical="center"/>
    </xf>
    <xf numFmtId="0" fontId="6" fillId="13" borderId="5"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2" fillId="12" borderId="0" xfId="0" applyFont="1" applyFill="1" applyAlignment="1">
      <alignment vertical="center"/>
    </xf>
    <xf numFmtId="0" fontId="2" fillId="0" borderId="4" xfId="0" applyFont="1" applyBorder="1" applyAlignment="1">
      <alignment vertical="center"/>
    </xf>
    <xf numFmtId="0" fontId="6" fillId="13" borderId="5" xfId="0" applyFont="1" applyFill="1" applyBorder="1" applyAlignment="1">
      <alignment vertical="center"/>
    </xf>
    <xf numFmtId="0" fontId="2" fillId="4" borderId="0" xfId="0" applyFont="1" applyFill="1" applyAlignment="1">
      <alignment vertical="center"/>
    </xf>
    <xf numFmtId="0" fontId="2" fillId="5" borderId="0" xfId="0" applyFont="1" applyFill="1" applyAlignment="1">
      <alignment vertical="center"/>
    </xf>
    <xf numFmtId="0" fontId="12" fillId="2" borderId="13" xfId="0" applyFont="1" applyFill="1" applyBorder="1" applyAlignment="1">
      <alignment vertical="center" wrapText="1"/>
    </xf>
    <xf numFmtId="0" fontId="6" fillId="2" borderId="0" xfId="0" applyFont="1" applyFill="1" applyAlignment="1">
      <alignment vertical="center" wrapText="1"/>
    </xf>
    <xf numFmtId="0" fontId="2" fillId="4" borderId="0" xfId="0" applyFont="1" applyFill="1" applyAlignment="1">
      <alignment horizontal="justify" vertical="center" wrapText="1"/>
    </xf>
    <xf numFmtId="0" fontId="2" fillId="4" borderId="2" xfId="0" applyFont="1" applyFill="1" applyBorder="1" applyAlignment="1">
      <alignment horizontal="justify" vertical="center" wrapText="1"/>
    </xf>
    <xf numFmtId="0" fontId="2" fillId="4"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justify" vertical="center" wrapText="1"/>
    </xf>
    <xf numFmtId="0" fontId="3" fillId="0" borderId="2" xfId="0" applyFont="1" applyBorder="1" applyAlignment="1">
      <alignment horizontal="justify" vertical="center" wrapText="1"/>
    </xf>
    <xf numFmtId="0" fontId="12" fillId="2" borderId="0" xfId="0" applyFont="1" applyFill="1" applyAlignment="1">
      <alignment vertical="center" wrapText="1"/>
    </xf>
    <xf numFmtId="0" fontId="6"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vertical="center" wrapText="1"/>
    </xf>
    <xf numFmtId="0" fontId="2" fillId="3" borderId="0" xfId="0" applyFont="1" applyFill="1" applyAlignment="1">
      <alignment horizontal="justify" vertical="center" wrapText="1"/>
    </xf>
    <xf numFmtId="0" fontId="2" fillId="3" borderId="12" xfId="0" applyFont="1" applyFill="1" applyBorder="1" applyAlignment="1">
      <alignment horizontal="justify" vertical="center" wrapText="1"/>
    </xf>
    <xf numFmtId="0" fontId="2" fillId="3" borderId="2" xfId="0" applyFont="1" applyFill="1" applyBorder="1" applyAlignment="1">
      <alignment horizontal="justify" vertical="center" wrapText="1"/>
    </xf>
    <xf numFmtId="0" fontId="2" fillId="3" borderId="0" xfId="0" applyFont="1" applyFill="1" applyAlignment="1">
      <alignment vertical="center" wrapText="1"/>
    </xf>
    <xf numFmtId="0" fontId="2" fillId="3" borderId="12" xfId="0" applyFont="1" applyFill="1" applyBorder="1" applyAlignment="1">
      <alignment vertical="center" wrapText="1"/>
    </xf>
    <xf numFmtId="0" fontId="2" fillId="3" borderId="2" xfId="0" applyFont="1" applyFill="1" applyBorder="1" applyAlignment="1">
      <alignment vertical="center" wrapText="1"/>
    </xf>
    <xf numFmtId="0" fontId="2"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3" borderId="3"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justify" vertical="center" wrapText="1"/>
    </xf>
    <xf numFmtId="0" fontId="3" fillId="0" borderId="12" xfId="0" applyFont="1" applyBorder="1" applyAlignment="1">
      <alignment vertical="center" wrapText="1"/>
    </xf>
    <xf numFmtId="0" fontId="3" fillId="0" borderId="2" xfId="0" applyFont="1" applyBorder="1" applyAlignment="1">
      <alignment horizontal="justify" vertical="center" wrapText="1"/>
    </xf>
    <xf numFmtId="0" fontId="12" fillId="2" borderId="3"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12" xfId="0" applyFont="1" applyFill="1" applyBorder="1" applyAlignment="1">
      <alignment vertical="center" wrapText="1"/>
    </xf>
    <xf numFmtId="0" fontId="2" fillId="4" borderId="0" xfId="0" applyFont="1" applyFill="1" applyAlignment="1">
      <alignment horizontal="justify" vertical="center" wrapText="1"/>
    </xf>
    <xf numFmtId="0" fontId="2" fillId="4" borderId="12" xfId="0" applyFont="1" applyFill="1" applyBorder="1" applyAlignment="1">
      <alignment horizontal="justify"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justify" vertical="center" wrapText="1"/>
    </xf>
    <xf numFmtId="0" fontId="2" fillId="4" borderId="3" xfId="0" applyFont="1" applyFill="1" applyBorder="1" applyAlignment="1">
      <alignment horizontal="center" vertical="center" wrapText="1"/>
    </xf>
    <xf numFmtId="0" fontId="5" fillId="15" borderId="3"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12" xfId="0" applyFont="1" applyFill="1" applyBorder="1" applyAlignment="1">
      <alignment vertical="center" wrapText="1"/>
    </xf>
    <xf numFmtId="0" fontId="3" fillId="3" borderId="0" xfId="0" applyFont="1" applyFill="1" applyAlignment="1">
      <alignment horizontal="justify" vertical="center" wrapText="1"/>
    </xf>
    <xf numFmtId="0" fontId="3" fillId="3" borderId="0" xfId="0" applyFont="1" applyFill="1" applyAlignment="1">
      <alignment vertical="center" wrapText="1"/>
    </xf>
    <xf numFmtId="0" fontId="3" fillId="3" borderId="2" xfId="0" applyFont="1" applyFill="1" applyBorder="1" applyAlignment="1">
      <alignment horizontal="justify" vertical="center" wrapText="1"/>
    </xf>
    <xf numFmtId="0" fontId="3" fillId="3" borderId="2"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horizontal="justify" vertical="center" wrapText="1"/>
    </xf>
    <xf numFmtId="0" fontId="3" fillId="4" borderId="3" xfId="0" applyFont="1" applyFill="1" applyBorder="1" applyAlignment="1">
      <alignment vertical="center" wrapText="1"/>
    </xf>
    <xf numFmtId="0" fontId="3" fillId="3" borderId="3" xfId="0" applyFont="1" applyFill="1" applyBorder="1" applyAlignment="1">
      <alignment vertical="center" wrapText="1"/>
    </xf>
    <xf numFmtId="0" fontId="3" fillId="3" borderId="2" xfId="0" applyFont="1" applyFill="1" applyBorder="1" applyAlignment="1">
      <alignment horizontal="justify" vertical="center" wrapText="1"/>
    </xf>
    <xf numFmtId="0" fontId="6" fillId="2" borderId="2" xfId="0" applyFont="1" applyFill="1" applyBorder="1" applyAlignment="1">
      <alignment horizontal="center" vertical="center"/>
    </xf>
    <xf numFmtId="0" fontId="6" fillId="8" borderId="0" xfId="0" applyFont="1" applyFill="1" applyAlignment="1">
      <alignment vertical="center" wrapText="1"/>
    </xf>
    <xf numFmtId="0" fontId="6" fillId="8" borderId="2" xfId="0" applyFont="1" applyFill="1" applyBorder="1" applyAlignment="1">
      <alignment vertical="center"/>
    </xf>
    <xf numFmtId="0" fontId="6" fillId="8" borderId="2" xfId="0" applyFont="1" applyFill="1" applyBorder="1" applyAlignment="1">
      <alignment horizontal="center" vertical="center"/>
    </xf>
    <xf numFmtId="3" fontId="2" fillId="4" borderId="0" xfId="0" applyNumberFormat="1" applyFont="1" applyFill="1" applyAlignment="1">
      <alignment horizontal="right" vertical="center" wrapText="1"/>
    </xf>
    <xf numFmtId="0" fontId="4" fillId="4" borderId="4" xfId="0" applyFont="1" applyFill="1" applyBorder="1" applyAlignment="1">
      <alignment vertical="center" wrapText="1"/>
    </xf>
    <xf numFmtId="0" fontId="4" fillId="4" borderId="4" xfId="0" applyFont="1" applyFill="1" applyBorder="1" applyAlignment="1">
      <alignment horizontal="right" vertical="center" wrapText="1"/>
    </xf>
    <xf numFmtId="0" fontId="4" fillId="0" borderId="5" xfId="0" applyFont="1" applyBorder="1" applyAlignment="1">
      <alignment vertical="center" wrapText="1"/>
    </xf>
    <xf numFmtId="0" fontId="6" fillId="16" borderId="11" xfId="0" applyFont="1" applyFill="1" applyBorder="1" applyAlignment="1">
      <alignment vertical="center"/>
    </xf>
    <xf numFmtId="0" fontId="6" fillId="16" borderId="11" xfId="0" applyFont="1" applyFill="1" applyBorder="1" applyAlignment="1">
      <alignment horizontal="right" vertical="center"/>
    </xf>
    <xf numFmtId="0" fontId="2" fillId="11" borderId="0" xfId="0" applyFont="1" applyFill="1" applyAlignment="1">
      <alignment vertical="center"/>
    </xf>
    <xf numFmtId="3" fontId="2" fillId="11" borderId="0" xfId="0" applyNumberFormat="1" applyFont="1" applyFill="1" applyAlignment="1">
      <alignment horizontal="right" vertical="center"/>
    </xf>
    <xf numFmtId="3" fontId="2" fillId="4" borderId="0" xfId="0" applyNumberFormat="1" applyFont="1" applyFill="1" applyAlignment="1">
      <alignment horizontal="right" vertical="center"/>
    </xf>
    <xf numFmtId="0" fontId="4" fillId="4" borderId="4" xfId="0" applyFont="1" applyFill="1" applyBorder="1" applyAlignment="1">
      <alignment vertical="center"/>
    </xf>
    <xf numFmtId="0" fontId="4" fillId="4" borderId="4" xfId="0" applyFont="1" applyFill="1" applyBorder="1" applyAlignment="1">
      <alignment horizontal="right" vertical="center"/>
    </xf>
    <xf numFmtId="0" fontId="6" fillId="16" borderId="5" xfId="0" applyFont="1" applyFill="1" applyBorder="1" applyAlignment="1">
      <alignment vertical="center"/>
    </xf>
    <xf numFmtId="0" fontId="6" fillId="16" borderId="5" xfId="0" applyFont="1" applyFill="1" applyBorder="1" applyAlignment="1">
      <alignment horizontal="right" vertical="center"/>
    </xf>
    <xf numFmtId="0" fontId="4" fillId="3" borderId="5" xfId="0" applyFont="1" applyFill="1" applyBorder="1" applyAlignment="1">
      <alignment vertical="center"/>
    </xf>
    <xf numFmtId="3" fontId="4" fillId="3" borderId="5" xfId="0" applyNumberFormat="1" applyFont="1" applyFill="1" applyBorder="1" applyAlignment="1">
      <alignment horizontal="right" vertical="center"/>
    </xf>
    <xf numFmtId="0" fontId="4" fillId="0" borderId="5" xfId="0" applyFont="1" applyBorder="1" applyAlignment="1">
      <alignment vertical="center"/>
    </xf>
    <xf numFmtId="3" fontId="4" fillId="0" borderId="5" xfId="0" applyNumberFormat="1" applyFont="1" applyBorder="1" applyAlignment="1">
      <alignment horizontal="right" vertical="center"/>
    </xf>
    <xf numFmtId="0" fontId="4" fillId="3" borderId="0" xfId="0" applyFont="1" applyFill="1" applyAlignment="1">
      <alignment vertical="center" wrapText="1"/>
    </xf>
    <xf numFmtId="0" fontId="4" fillId="0" borderId="0" xfId="0" applyFont="1" applyAlignment="1">
      <alignment vertical="center" wrapText="1"/>
    </xf>
    <xf numFmtId="0" fontId="2" fillId="0" borderId="0" xfId="0" applyFont="1" applyAlignment="1">
      <alignment horizontal="justify" vertical="center" wrapText="1"/>
    </xf>
    <xf numFmtId="0" fontId="4" fillId="3" borderId="0" xfId="0" applyFont="1" applyFill="1" applyAlignment="1">
      <alignment vertical="center" wrapText="1"/>
    </xf>
    <xf numFmtId="0" fontId="4" fillId="3" borderId="12" xfId="0" applyFont="1" applyFill="1" applyBorder="1" applyAlignment="1">
      <alignment vertical="center" wrapText="1"/>
    </xf>
    <xf numFmtId="0" fontId="4" fillId="3" borderId="2" xfId="0" applyFont="1" applyFill="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3" fillId="0" borderId="0" xfId="0" applyFont="1"/>
    <xf numFmtId="0" fontId="3" fillId="0" borderId="0" xfId="0" applyFont="1" applyAlignment="1">
      <alignment horizontal="left" vertical="center" wrapText="1" indent="2"/>
    </xf>
    <xf numFmtId="0" fontId="5" fillId="0" borderId="0" xfId="0" applyFont="1" applyAlignment="1">
      <alignment horizontal="left" vertical="center" wrapText="1" indent="2"/>
    </xf>
    <xf numFmtId="0" fontId="5" fillId="0" borderId="0" xfId="0" applyFont="1" applyAlignment="1">
      <alignment vertical="center" wrapText="1"/>
    </xf>
    <xf numFmtId="0" fontId="5" fillId="0" borderId="12" xfId="0" applyFont="1" applyBorder="1" applyAlignment="1">
      <alignment vertical="center" wrapText="1"/>
    </xf>
    <xf numFmtId="0" fontId="5" fillId="0" borderId="2" xfId="0" applyFont="1" applyBorder="1" applyAlignment="1">
      <alignment vertical="center" wrapText="1"/>
    </xf>
    <xf numFmtId="0" fontId="4" fillId="3" borderId="0" xfId="0" applyFont="1" applyFill="1" applyAlignment="1">
      <alignment horizontal="justify" vertical="center" wrapText="1"/>
    </xf>
    <xf numFmtId="0" fontId="4" fillId="4" borderId="0" xfId="0" applyFont="1" applyFill="1" applyAlignment="1">
      <alignment horizontal="justify" vertical="center" wrapText="1"/>
    </xf>
    <xf numFmtId="0" fontId="4" fillId="3" borderId="0" xfId="0" applyFont="1" applyFill="1" applyAlignment="1">
      <alignment horizontal="justify" vertical="center" wrapText="1"/>
    </xf>
    <xf numFmtId="0" fontId="5" fillId="0" borderId="0" xfId="0" applyFont="1" applyAlignment="1">
      <alignment horizontal="justify" vertical="center" wrapText="1"/>
    </xf>
    <xf numFmtId="0" fontId="5" fillId="0" borderId="5" xfId="0" applyFont="1" applyBorder="1" applyAlignment="1">
      <alignment horizontal="justify" vertical="center" wrapText="1"/>
    </xf>
    <xf numFmtId="0" fontId="3" fillId="0" borderId="5" xfId="0" applyFont="1" applyBorder="1" applyAlignment="1">
      <alignment horizontal="justify" vertical="center" wrapText="1"/>
    </xf>
    <xf numFmtId="0" fontId="2" fillId="0" borderId="0" xfId="0" applyFont="1" applyAlignment="1">
      <alignment vertical="center" wrapText="1"/>
    </xf>
    <xf numFmtId="0" fontId="2" fillId="3" borderId="8" xfId="0" applyFont="1" applyFill="1" applyBorder="1" applyAlignment="1">
      <alignment vertical="center" wrapText="1"/>
    </xf>
    <xf numFmtId="0" fontId="3" fillId="3" borderId="0" xfId="0" applyFont="1" applyFill="1" applyAlignment="1">
      <alignment horizontal="justify" vertical="center" wrapText="1"/>
    </xf>
    <xf numFmtId="0" fontId="3" fillId="3" borderId="8" xfId="0" applyFont="1" applyFill="1" applyBorder="1" applyAlignment="1">
      <alignment horizontal="justify" vertical="center" wrapText="1"/>
    </xf>
    <xf numFmtId="0" fontId="6" fillId="2" borderId="0" xfId="0" applyFont="1" applyFill="1" applyAlignment="1">
      <alignment horizontal="right" vertical="center" wrapText="1"/>
    </xf>
    <xf numFmtId="0" fontId="2" fillId="17" borderId="0" xfId="0" applyFont="1" applyFill="1" applyAlignment="1">
      <alignment vertical="center"/>
    </xf>
    <xf numFmtId="170" fontId="2" fillId="17" borderId="0" xfId="1" applyNumberFormat="1" applyFont="1" applyFill="1" applyAlignment="1">
      <alignment horizontal="right" vertical="center"/>
    </xf>
    <xf numFmtId="0" fontId="2" fillId="17" borderId="0" xfId="0" applyFont="1" applyFill="1" applyAlignment="1">
      <alignment horizontal="left" vertical="center" indent="1"/>
    </xf>
    <xf numFmtId="170" fontId="16" fillId="0" borderId="0" xfId="1" applyNumberFormat="1" applyFont="1"/>
    <xf numFmtId="170" fontId="2" fillId="3" borderId="0" xfId="0" applyNumberFormat="1" applyFont="1" applyFill="1" applyAlignment="1">
      <alignment horizontal="right" vertical="center"/>
    </xf>
    <xf numFmtId="170" fontId="2" fillId="17" borderId="0" xfId="0" applyNumberFormat="1" applyFont="1" applyFill="1" applyAlignment="1">
      <alignment horizontal="right" vertical="center"/>
    </xf>
    <xf numFmtId="0" fontId="4" fillId="0" borderId="4" xfId="0" applyFont="1" applyBorder="1" applyAlignment="1">
      <alignment vertical="center"/>
    </xf>
    <xf numFmtId="170" fontId="4" fillId="0" borderId="4" xfId="0" applyNumberFormat="1" applyFont="1" applyBorder="1" applyAlignment="1">
      <alignment horizontal="right" vertical="center"/>
    </xf>
    <xf numFmtId="170" fontId="2" fillId="3" borderId="0" xfId="1" applyNumberFormat="1" applyFont="1" applyFill="1" applyAlignment="1">
      <alignment horizontal="center" vertical="center" wrapText="1"/>
    </xf>
    <xf numFmtId="170" fontId="2" fillId="0" borderId="0" xfId="1" applyNumberFormat="1" applyFont="1" applyAlignment="1">
      <alignment horizontal="center" vertical="center"/>
    </xf>
    <xf numFmtId="170" fontId="4" fillId="0" borderId="4" xfId="1" applyNumberFormat="1" applyFont="1" applyBorder="1" applyAlignment="1">
      <alignment horizontal="center" vertical="center"/>
    </xf>
    <xf numFmtId="10" fontId="4" fillId="0" borderId="4" xfId="0" applyNumberFormat="1" applyFont="1" applyBorder="1" applyAlignment="1">
      <alignment horizontal="right" vertical="center"/>
    </xf>
    <xf numFmtId="0" fontId="6" fillId="9" borderId="0" xfId="0" applyFont="1" applyFill="1" applyAlignment="1">
      <alignment vertical="center" wrapText="1"/>
    </xf>
    <xf numFmtId="0" fontId="6" fillId="9" borderId="0" xfId="0" applyFont="1" applyFill="1" applyAlignment="1">
      <alignment horizontal="center" vertical="center" wrapText="1"/>
    </xf>
    <xf numFmtId="0" fontId="2" fillId="10" borderId="0" xfId="0" applyFont="1" applyFill="1" applyAlignment="1">
      <alignment vertical="center"/>
    </xf>
    <xf numFmtId="43" fontId="2" fillId="10" borderId="0" xfId="1" applyFont="1" applyFill="1" applyAlignment="1">
      <alignment horizontal="right" vertical="center"/>
    </xf>
    <xf numFmtId="170" fontId="2" fillId="10" borderId="0" xfId="1" applyNumberFormat="1" applyFont="1" applyFill="1" applyAlignment="1">
      <alignment horizontal="left" vertical="center"/>
    </xf>
    <xf numFmtId="170" fontId="2" fillId="10" borderId="0" xfId="1" applyNumberFormat="1" applyFont="1" applyFill="1" applyAlignment="1">
      <alignment horizontal="right" vertical="center"/>
    </xf>
    <xf numFmtId="43" fontId="2" fillId="12" borderId="0" xfId="1" applyFont="1" applyFill="1" applyAlignment="1">
      <alignment horizontal="right" vertical="center"/>
    </xf>
    <xf numFmtId="170" fontId="2" fillId="12" borderId="0" xfId="1" applyNumberFormat="1" applyFont="1" applyFill="1" applyAlignment="1">
      <alignment horizontal="left" vertical="center"/>
    </xf>
    <xf numFmtId="170" fontId="2" fillId="12" borderId="0" xfId="1" applyNumberFormat="1" applyFont="1" applyFill="1" applyAlignment="1">
      <alignment horizontal="right" vertical="center"/>
    </xf>
    <xf numFmtId="0" fontId="4" fillId="0" borderId="4" xfId="0" applyFont="1" applyBorder="1" applyAlignment="1">
      <alignment horizontal="right" vertical="center"/>
    </xf>
    <xf numFmtId="0" fontId="4" fillId="0" borderId="4" xfId="0" applyFont="1" applyBorder="1" applyAlignment="1">
      <alignment vertical="center" wrapText="1"/>
    </xf>
    <xf numFmtId="0" fontId="6" fillId="9" borderId="0" xfId="0" applyFont="1" applyFill="1" applyAlignment="1">
      <alignment vertical="center"/>
    </xf>
    <xf numFmtId="0" fontId="6" fillId="9" borderId="0" xfId="0" applyFont="1" applyFill="1" applyAlignment="1">
      <alignment horizontal="center" vertical="center"/>
    </xf>
    <xf numFmtId="10" fontId="2" fillId="12" borderId="0" xfId="2" applyNumberFormat="1" applyFont="1" applyFill="1" applyAlignment="1">
      <alignment horizontal="right" vertical="center"/>
    </xf>
    <xf numFmtId="0" fontId="6" fillId="2" borderId="0" xfId="0" applyFont="1" applyFill="1" applyAlignment="1">
      <alignment vertical="center"/>
    </xf>
    <xf numFmtId="0" fontId="6" fillId="2" borderId="0" xfId="0" applyFont="1" applyFill="1" applyAlignment="1">
      <alignment horizontal="right" vertical="center"/>
    </xf>
    <xf numFmtId="0" fontId="6" fillId="2" borderId="0" xfId="0" applyFont="1" applyFill="1" applyAlignment="1">
      <alignment horizontal="center" vertical="center"/>
    </xf>
    <xf numFmtId="4" fontId="2" fillId="3" borderId="0" xfId="0" applyNumberFormat="1" applyFont="1" applyFill="1" applyAlignment="1">
      <alignment horizontal="right" vertical="center"/>
    </xf>
    <xf numFmtId="0" fontId="2" fillId="4" borderId="0" xfId="0" applyFont="1" applyFill="1" applyAlignment="1">
      <alignment horizontal="right" vertical="center"/>
    </xf>
    <xf numFmtId="43" fontId="2" fillId="10" borderId="0" xfId="1" applyFont="1" applyFill="1" applyAlignment="1">
      <alignment horizontal="left" vertical="center"/>
    </xf>
    <xf numFmtId="43" fontId="2" fillId="4" borderId="0" xfId="1" applyFont="1" applyFill="1" applyAlignment="1">
      <alignment horizontal="right" vertical="center"/>
    </xf>
    <xf numFmtId="43" fontId="2" fillId="4" borderId="0" xfId="1" applyFont="1" applyFill="1" applyAlignment="1">
      <alignment horizontal="left" vertical="center"/>
    </xf>
    <xf numFmtId="170" fontId="4" fillId="0" borderId="4" xfId="1" applyNumberFormat="1" applyFont="1" applyBorder="1" applyAlignment="1">
      <alignment horizontal="right" vertical="center"/>
    </xf>
    <xf numFmtId="0" fontId="6" fillId="2" borderId="11" xfId="0" applyFont="1" applyFill="1" applyBorder="1" applyAlignment="1">
      <alignment vertical="center" wrapText="1"/>
    </xf>
    <xf numFmtId="0" fontId="6" fillId="2" borderId="11" xfId="0" applyFont="1" applyFill="1" applyBorder="1" applyAlignment="1">
      <alignment horizontal="right" vertical="center" wrapText="1"/>
    </xf>
    <xf numFmtId="10" fontId="2" fillId="3" borderId="0" xfId="0" applyNumberFormat="1" applyFont="1" applyFill="1" applyAlignment="1">
      <alignment horizontal="right" vertical="center" wrapText="1"/>
    </xf>
    <xf numFmtId="0" fontId="2" fillId="4" borderId="0" xfId="0" applyFont="1" applyFill="1" applyAlignment="1">
      <alignment horizontal="right" vertical="center" wrapText="1"/>
    </xf>
    <xf numFmtId="10" fontId="2" fillId="4" borderId="0" xfId="0" applyNumberFormat="1" applyFont="1" applyFill="1" applyAlignment="1">
      <alignment horizontal="right" vertical="center" wrapText="1"/>
    </xf>
    <xf numFmtId="3" fontId="2" fillId="0" borderId="0" xfId="0" applyNumberFormat="1" applyFont="1" applyAlignment="1">
      <alignment horizontal="right" vertical="center" wrapText="1"/>
    </xf>
    <xf numFmtId="0" fontId="4" fillId="4" borderId="6" xfId="0" applyFont="1" applyFill="1" applyBorder="1" applyAlignment="1">
      <alignment vertical="center" wrapText="1"/>
    </xf>
    <xf numFmtId="3" fontId="4" fillId="4" borderId="6" xfId="0" applyNumberFormat="1" applyFont="1" applyFill="1" applyBorder="1" applyAlignment="1">
      <alignment horizontal="right" vertical="center" wrapText="1"/>
    </xf>
    <xf numFmtId="0" fontId="6" fillId="2" borderId="11" xfId="0" applyFont="1" applyFill="1" applyBorder="1" applyAlignment="1">
      <alignment vertical="center"/>
    </xf>
    <xf numFmtId="0" fontId="6" fillId="2" borderId="11" xfId="0" applyFont="1" applyFill="1" applyBorder="1" applyAlignment="1">
      <alignment horizontal="right" vertical="center"/>
    </xf>
    <xf numFmtId="0" fontId="2" fillId="0" borderId="0" xfId="0" applyFont="1" applyAlignment="1">
      <alignment horizontal="right" vertical="center"/>
    </xf>
    <xf numFmtId="0" fontId="4" fillId="4" borderId="6" xfId="0" applyFont="1" applyFill="1" applyBorder="1" applyAlignment="1">
      <alignment vertical="center"/>
    </xf>
    <xf numFmtId="3" fontId="4" fillId="4" borderId="6" xfId="0" applyNumberFormat="1" applyFont="1" applyFill="1" applyBorder="1" applyAlignment="1">
      <alignment horizontal="right" vertical="center"/>
    </xf>
    <xf numFmtId="10" fontId="4" fillId="4" borderId="6" xfId="0" applyNumberFormat="1" applyFont="1" applyFill="1" applyBorder="1" applyAlignment="1">
      <alignment horizontal="right" vertical="center"/>
    </xf>
    <xf numFmtId="0" fontId="4" fillId="0" borderId="6" xfId="0" applyFont="1" applyBorder="1" applyAlignment="1">
      <alignment vertical="center" wrapText="1"/>
    </xf>
    <xf numFmtId="3" fontId="4" fillId="0" borderId="6" xfId="0" applyNumberFormat="1" applyFont="1" applyBorder="1" applyAlignment="1">
      <alignment horizontal="right" vertical="center" wrapText="1"/>
    </xf>
    <xf numFmtId="0" fontId="2" fillId="0" borderId="6" xfId="0" applyFont="1" applyBorder="1" applyAlignment="1">
      <alignment vertical="center" wrapText="1"/>
    </xf>
    <xf numFmtId="0" fontId="2" fillId="18" borderId="0" xfId="0" applyFont="1" applyFill="1" applyAlignment="1">
      <alignment vertical="center"/>
    </xf>
    <xf numFmtId="3" fontId="2" fillId="18" borderId="0" xfId="0" applyNumberFormat="1" applyFont="1" applyFill="1" applyAlignment="1">
      <alignment horizontal="right" vertical="center"/>
    </xf>
    <xf numFmtId="10" fontId="2" fillId="18" borderId="0" xfId="0" applyNumberFormat="1" applyFont="1" applyFill="1" applyAlignment="1">
      <alignment horizontal="right" vertical="center"/>
    </xf>
    <xf numFmtId="0" fontId="3" fillId="0" borderId="0" xfId="0" applyFont="1" applyAlignment="1">
      <alignment vertical="center"/>
    </xf>
    <xf numFmtId="3" fontId="3" fillId="0" borderId="0" xfId="0" applyNumberFormat="1" applyFont="1" applyAlignment="1">
      <alignment horizontal="right" vertical="center"/>
    </xf>
    <xf numFmtId="10" fontId="3" fillId="0" borderId="0" xfId="0" applyNumberFormat="1" applyFont="1" applyAlignment="1">
      <alignment horizontal="right" vertical="center"/>
    </xf>
    <xf numFmtId="0" fontId="2" fillId="18" borderId="0" xfId="0" applyFont="1" applyFill="1" applyAlignment="1">
      <alignment horizontal="right" vertical="center"/>
    </xf>
    <xf numFmtId="174" fontId="2" fillId="3" borderId="0" xfId="1" applyNumberFormat="1" applyFont="1" applyFill="1" applyAlignment="1">
      <alignment vertical="center"/>
    </xf>
    <xf numFmtId="10" fontId="2" fillId="3" borderId="0" xfId="2" applyNumberFormat="1" applyFont="1" applyFill="1" applyAlignment="1">
      <alignment vertical="center"/>
    </xf>
    <xf numFmtId="174" fontId="2" fillId="0" borderId="0" xfId="1" applyNumberFormat="1" applyFont="1" applyFill="1" applyAlignment="1">
      <alignment vertical="center"/>
    </xf>
    <xf numFmtId="10" fontId="2" fillId="0" borderId="0" xfId="2" applyNumberFormat="1" applyFont="1" applyFill="1" applyAlignment="1">
      <alignment vertical="center"/>
    </xf>
    <xf numFmtId="10" fontId="2" fillId="3" borderId="0" xfId="2" applyNumberFormat="1" applyFont="1" applyFill="1" applyAlignment="1">
      <alignment vertical="center" wrapText="1"/>
    </xf>
    <xf numFmtId="174" fontId="2" fillId="3" borderId="0" xfId="1" applyNumberFormat="1" applyFont="1" applyFill="1" applyAlignment="1">
      <alignment horizontal="center" vertical="center"/>
    </xf>
    <xf numFmtId="174" fontId="2" fillId="0" borderId="0" xfId="1" applyNumberFormat="1" applyFont="1" applyAlignment="1">
      <alignment horizontal="center" vertical="center"/>
    </xf>
    <xf numFmtId="174" fontId="2" fillId="0" borderId="11" xfId="1" applyNumberFormat="1" applyFont="1" applyBorder="1" applyAlignment="1">
      <alignment horizontal="center" vertical="center"/>
    </xf>
    <xf numFmtId="174" fontId="2" fillId="3" borderId="0" xfId="1" applyNumberFormat="1" applyFont="1" applyFill="1" applyAlignment="1">
      <alignment horizontal="right" vertical="center"/>
    </xf>
    <xf numFmtId="174" fontId="2" fillId="0" borderId="0" xfId="1" applyNumberFormat="1" applyFont="1" applyFill="1" applyAlignment="1">
      <alignment horizontal="right" vertical="center"/>
    </xf>
    <xf numFmtId="10" fontId="2" fillId="0" borderId="0" xfId="2" applyNumberFormat="1" applyFont="1" applyFill="1" applyAlignment="1">
      <alignment horizontal="right" vertical="center"/>
    </xf>
    <xf numFmtId="0" fontId="17" fillId="2" borderId="12" xfId="0" applyFont="1" applyFill="1" applyBorder="1" applyAlignment="1">
      <alignment horizontal="center" vertical="center" wrapText="1" readingOrder="1"/>
    </xf>
    <xf numFmtId="0" fontId="17" fillId="12" borderId="12" xfId="0" applyFont="1" applyFill="1" applyBorder="1" applyAlignment="1">
      <alignment horizontal="center" vertical="center" wrapText="1" readingOrder="1"/>
    </xf>
    <xf numFmtId="0" fontId="17" fillId="2" borderId="12" xfId="0" applyFont="1" applyFill="1" applyBorder="1" applyAlignment="1">
      <alignment horizontal="left" vertical="center" wrapText="1" readingOrder="1"/>
    </xf>
    <xf numFmtId="0" fontId="17" fillId="2" borderId="0" xfId="0" applyFont="1" applyFill="1" applyAlignment="1">
      <alignment horizontal="center" vertical="center" wrapText="1" readingOrder="1"/>
    </xf>
    <xf numFmtId="0" fontId="3" fillId="3" borderId="0" xfId="0" applyFont="1" applyFill="1" applyAlignment="1">
      <alignment vertical="center" wrapText="1" readingOrder="1"/>
    </xf>
    <xf numFmtId="0" fontId="3" fillId="12" borderId="0" xfId="0" applyFont="1" applyFill="1" applyAlignment="1">
      <alignment horizontal="left" vertical="center" wrapText="1" readingOrder="1"/>
    </xf>
    <xf numFmtId="3" fontId="3" fillId="3" borderId="0" xfId="0" applyNumberFormat="1" applyFont="1" applyFill="1" applyAlignment="1">
      <alignment horizontal="left" vertical="center" readingOrder="1"/>
    </xf>
    <xf numFmtId="168" fontId="3" fillId="3" borderId="0" xfId="0" applyNumberFormat="1" applyFont="1" applyFill="1" applyAlignment="1">
      <alignment horizontal="right" vertical="center" wrapText="1" readingOrder="1"/>
    </xf>
    <xf numFmtId="3" fontId="3" fillId="12" borderId="0" xfId="0" applyNumberFormat="1" applyFont="1" applyFill="1" applyAlignment="1">
      <alignment horizontal="center" vertical="center" wrapText="1" readingOrder="1"/>
    </xf>
    <xf numFmtId="168" fontId="3" fillId="12" borderId="0" xfId="0" applyNumberFormat="1" applyFont="1" applyFill="1" applyAlignment="1">
      <alignment horizontal="right" vertical="center" wrapText="1" readingOrder="1"/>
    </xf>
    <xf numFmtId="0" fontId="3" fillId="12" borderId="0" xfId="0" applyFont="1" applyFill="1" applyAlignment="1">
      <alignment horizontal="center" vertical="center" wrapText="1" readingOrder="1"/>
    </xf>
    <xf numFmtId="0" fontId="3" fillId="12" borderId="0" xfId="0" applyFont="1" applyFill="1" applyAlignment="1">
      <alignment horizontal="left" vertical="center" wrapText="1" readingOrder="1"/>
    </xf>
    <xf numFmtId="3" fontId="3" fillId="12" borderId="0" xfId="0" applyNumberFormat="1" applyFont="1" applyFill="1" applyAlignment="1">
      <alignment horizontal="left" vertical="center" readingOrder="1"/>
    </xf>
    <xf numFmtId="3" fontId="3" fillId="12" borderId="0" xfId="0" applyNumberFormat="1" applyFont="1" applyFill="1" applyAlignment="1">
      <alignment vertical="center" wrapText="1" readingOrder="1"/>
    </xf>
    <xf numFmtId="168" fontId="3" fillId="12" borderId="0" xfId="0" applyNumberFormat="1" applyFont="1" applyFill="1" applyAlignment="1">
      <alignment vertical="center" wrapText="1" readingOrder="1"/>
    </xf>
    <xf numFmtId="168" fontId="3" fillId="12" borderId="0" xfId="0" applyNumberFormat="1" applyFont="1" applyFill="1" applyAlignment="1">
      <alignment horizontal="right" vertical="center" wrapText="1" readingOrder="1"/>
    </xf>
    <xf numFmtId="3" fontId="3" fillId="12" borderId="0" xfId="0" applyNumberFormat="1" applyFont="1" applyFill="1" applyAlignment="1">
      <alignment vertical="center" readingOrder="1"/>
    </xf>
    <xf numFmtId="0" fontId="3" fillId="3" borderId="0" xfId="0" applyFont="1" applyFill="1" applyAlignment="1">
      <alignment horizontal="center" vertical="center" wrapText="1" readingOrder="1"/>
    </xf>
    <xf numFmtId="0" fontId="3" fillId="3" borderId="0" xfId="0" applyFont="1" applyFill="1" applyAlignment="1">
      <alignment horizontal="left" vertical="center" wrapText="1" readingOrder="1"/>
    </xf>
    <xf numFmtId="3" fontId="3" fillId="3" borderId="0" xfId="0" applyNumberFormat="1" applyFont="1" applyFill="1" applyAlignment="1">
      <alignment vertical="center" wrapText="1" readingOrder="1"/>
    </xf>
    <xf numFmtId="0" fontId="3" fillId="12" borderId="0" xfId="0" applyFont="1" applyFill="1" applyAlignment="1">
      <alignment horizontal="center" vertical="center" wrapText="1" readingOrder="1"/>
    </xf>
    <xf numFmtId="0" fontId="18" fillId="12" borderId="0" xfId="0" applyFont="1" applyFill="1" applyAlignment="1">
      <alignment horizontal="left" vertical="center" wrapText="1" readingOrder="1"/>
    </xf>
    <xf numFmtId="168" fontId="18" fillId="12" borderId="0" xfId="0" applyNumberFormat="1" applyFont="1" applyFill="1" applyAlignment="1">
      <alignment horizontal="right" vertical="center" wrapText="1" readingOrder="1"/>
    </xf>
    <xf numFmtId="0" fontId="3" fillId="3" borderId="0" xfId="0" applyFont="1" applyFill="1" applyAlignment="1">
      <alignment horizontal="center" vertical="center" wrapText="1" readingOrder="1"/>
    </xf>
    <xf numFmtId="0" fontId="3" fillId="3" borderId="0" xfId="0" applyFont="1" applyFill="1" applyAlignment="1">
      <alignment horizontal="left" vertical="center" wrapText="1" readingOrder="1"/>
    </xf>
    <xf numFmtId="0" fontId="6" fillId="2" borderId="0" xfId="0" applyFont="1" applyFill="1" applyAlignment="1">
      <alignment horizontal="left" vertical="center" wrapText="1" readingOrder="1"/>
    </xf>
    <xf numFmtId="0" fontId="6" fillId="2" borderId="0" xfId="0" applyFont="1" applyFill="1" applyAlignment="1">
      <alignment horizontal="center" vertical="center" wrapText="1" readingOrder="1"/>
    </xf>
    <xf numFmtId="0" fontId="6" fillId="12" borderId="0" xfId="0" applyFont="1" applyFill="1" applyAlignment="1">
      <alignment horizontal="left" vertical="center" wrapText="1" readingOrder="1"/>
    </xf>
    <xf numFmtId="0" fontId="17" fillId="12" borderId="0" xfId="0" applyFont="1" applyFill="1" applyAlignment="1">
      <alignment horizontal="center" vertical="center" wrapText="1" readingOrder="1"/>
    </xf>
    <xf numFmtId="0" fontId="17" fillId="2" borderId="0" xfId="0" applyFont="1" applyFill="1" applyAlignment="1">
      <alignment horizontal="left" vertical="center" wrapText="1" readingOrder="1"/>
    </xf>
    <xf numFmtId="170" fontId="17" fillId="2" borderId="0" xfId="1" applyNumberFormat="1" applyFont="1" applyFill="1" applyBorder="1" applyAlignment="1">
      <alignment horizontal="right" vertical="center" wrapText="1" readingOrder="1"/>
    </xf>
    <xf numFmtId="170" fontId="17" fillId="2" borderId="0" xfId="1" applyNumberFormat="1" applyFont="1" applyFill="1" applyBorder="1" applyAlignment="1">
      <alignment horizontal="center" vertical="center" wrapText="1" readingOrder="1"/>
    </xf>
    <xf numFmtId="0" fontId="16" fillId="11" borderId="0" xfId="0" applyFont="1" applyFill="1" applyAlignment="1">
      <alignment horizontal="center" vertical="center" wrapText="1"/>
    </xf>
    <xf numFmtId="0" fontId="16" fillId="11" borderId="0" xfId="0" applyFont="1" applyFill="1" applyAlignment="1">
      <alignment horizontal="left" vertical="center" wrapText="1"/>
    </xf>
    <xf numFmtId="0" fontId="16" fillId="12" borderId="0" xfId="0" applyFont="1" applyFill="1" applyAlignment="1">
      <alignment horizontal="left" vertical="center" wrapText="1"/>
    </xf>
    <xf numFmtId="0" fontId="16" fillId="11" borderId="0" xfId="0" applyFont="1" applyFill="1" applyAlignment="1">
      <alignment horizontal="left" vertical="center" wrapText="1"/>
    </xf>
    <xf numFmtId="170" fontId="3" fillId="11" borderId="0" xfId="1" applyNumberFormat="1" applyFont="1" applyFill="1" applyBorder="1" applyAlignment="1">
      <alignment horizontal="right" vertical="center" wrapText="1"/>
    </xf>
    <xf numFmtId="0" fontId="3" fillId="11" borderId="0" xfId="0" applyFont="1" applyFill="1" applyAlignment="1">
      <alignment horizontal="center" vertical="center" wrapText="1"/>
    </xf>
    <xf numFmtId="0" fontId="3" fillId="11" borderId="0" xfId="0" applyFont="1" applyFill="1" applyAlignment="1">
      <alignment horizontal="left" vertical="center" wrapText="1"/>
    </xf>
    <xf numFmtId="170" fontId="16" fillId="11" borderId="0" xfId="1" applyNumberFormat="1" applyFont="1" applyFill="1" applyBorder="1" applyAlignment="1">
      <alignment horizontal="right" vertical="center" wrapText="1"/>
    </xf>
    <xf numFmtId="0" fontId="16" fillId="12" borderId="0" xfId="0" applyFont="1" applyFill="1" applyAlignment="1">
      <alignment horizontal="center" vertical="center" wrapText="1"/>
    </xf>
    <xf numFmtId="0" fontId="16" fillId="12" borderId="0" xfId="0" applyFont="1" applyFill="1" applyAlignment="1">
      <alignment horizontal="left" vertical="center" wrapText="1"/>
    </xf>
    <xf numFmtId="3" fontId="3" fillId="12" borderId="0" xfId="0" applyNumberFormat="1" applyFont="1" applyFill="1" applyAlignment="1">
      <alignment horizontal="right" vertical="center" wrapText="1"/>
    </xf>
    <xf numFmtId="0" fontId="3" fillId="12" borderId="0" xfId="0" applyFont="1" applyFill="1" applyAlignment="1">
      <alignment horizontal="center" vertical="center" wrapText="1"/>
    </xf>
    <xf numFmtId="0" fontId="3" fillId="12" borderId="0" xfId="0" applyFont="1" applyFill="1" applyAlignment="1">
      <alignment horizontal="left" vertical="center" wrapText="1"/>
    </xf>
    <xf numFmtId="170" fontId="3" fillId="12" borderId="0" xfId="1" applyNumberFormat="1" applyFont="1" applyFill="1" applyBorder="1" applyAlignment="1">
      <alignment horizontal="right" vertical="center" wrapText="1"/>
    </xf>
    <xf numFmtId="0" fontId="16" fillId="12" borderId="0" xfId="0" applyFont="1" applyFill="1" applyAlignment="1">
      <alignment horizontal="center" vertical="center" wrapText="1"/>
    </xf>
    <xf numFmtId="3" fontId="3" fillId="11" borderId="0" xfId="0" applyNumberFormat="1" applyFont="1" applyFill="1" applyAlignment="1">
      <alignment horizontal="right" vertical="center" wrapText="1"/>
    </xf>
    <xf numFmtId="0" fontId="16" fillId="11" borderId="0" xfId="0" applyFont="1" applyFill="1" applyAlignment="1">
      <alignment horizontal="center" vertical="center" wrapText="1"/>
    </xf>
    <xf numFmtId="0" fontId="3" fillId="0" borderId="0" xfId="0" applyFont="1" applyFill="1" applyAlignment="1">
      <alignment horizontal="left" vertical="center" wrapText="1" readingOrder="1"/>
    </xf>
    <xf numFmtId="3" fontId="3" fillId="0" borderId="0" xfId="0" applyNumberFormat="1" applyFont="1" applyFill="1" applyAlignment="1">
      <alignment horizontal="left" vertical="center" readingOrder="1"/>
    </xf>
    <xf numFmtId="3" fontId="3" fillId="0" borderId="0" xfId="0" applyNumberFormat="1" applyFont="1" applyFill="1" applyAlignment="1">
      <alignment vertical="center" wrapText="1" readingOrder="1"/>
    </xf>
    <xf numFmtId="168" fontId="3" fillId="0" borderId="0" xfId="0" applyNumberFormat="1" applyFont="1" applyFill="1" applyAlignment="1">
      <alignment horizontal="right" vertical="center" wrapText="1" readingOrder="1"/>
    </xf>
    <xf numFmtId="3" fontId="3" fillId="0" borderId="0" xfId="0" applyNumberFormat="1" applyFont="1" applyFill="1" applyAlignment="1">
      <alignment horizontal="center" vertical="center" wrapText="1" readingOrder="1"/>
    </xf>
    <xf numFmtId="0" fontId="6" fillId="8" borderId="0" xfId="0" applyFont="1" applyFill="1" applyAlignment="1">
      <alignment horizontal="left" vertical="center" wrapText="1"/>
    </xf>
    <xf numFmtId="168" fontId="6" fillId="8" borderId="0" xfId="0" applyNumberFormat="1" applyFont="1" applyFill="1" applyAlignment="1">
      <alignment horizontal="left" vertical="center" wrapText="1"/>
    </xf>
    <xf numFmtId="0" fontId="6" fillId="2" borderId="12" xfId="0" applyFont="1" applyFill="1" applyBorder="1" applyAlignment="1">
      <alignment vertical="center" wrapText="1"/>
    </xf>
    <xf numFmtId="0" fontId="2" fillId="3" borderId="0" xfId="0" applyFont="1" applyFill="1" applyAlignment="1">
      <alignment horizontal="left" vertical="center" wrapText="1"/>
    </xf>
    <xf numFmtId="168" fontId="2" fillId="3" borderId="0" xfId="1" applyNumberFormat="1" applyFont="1" applyFill="1" applyAlignment="1">
      <alignment horizontal="center" vertical="center"/>
    </xf>
    <xf numFmtId="0" fontId="2" fillId="0" borderId="0" xfId="0" applyFont="1" applyAlignment="1">
      <alignment horizontal="left" vertical="center" wrapText="1"/>
    </xf>
    <xf numFmtId="168" fontId="2" fillId="0" borderId="0" xfId="1" applyNumberFormat="1" applyFont="1" applyAlignment="1">
      <alignment horizontal="center" vertical="center"/>
    </xf>
    <xf numFmtId="0" fontId="6" fillId="8" borderId="0" xfId="0" applyFont="1" applyFill="1" applyAlignment="1">
      <alignment horizontal="right" vertical="center" wrapText="1"/>
    </xf>
    <xf numFmtId="0" fontId="6" fillId="2" borderId="2" xfId="0" applyFont="1" applyFill="1" applyBorder="1" applyAlignment="1">
      <alignment horizontal="center" vertical="center"/>
    </xf>
    <xf numFmtId="0" fontId="6" fillId="2" borderId="12" xfId="0" applyFont="1" applyFill="1" applyBorder="1" applyAlignment="1">
      <alignment vertical="center"/>
    </xf>
    <xf numFmtId="0" fontId="2" fillId="0" borderId="0" xfId="0" applyFont="1" applyAlignment="1">
      <alignment horizontal="left" vertical="center"/>
    </xf>
    <xf numFmtId="0" fontId="6" fillId="8" borderId="0" xfId="0" applyFont="1" applyFill="1" applyAlignment="1">
      <alignment horizontal="right" vertical="center"/>
    </xf>
    <xf numFmtId="0" fontId="6" fillId="8" borderId="0" xfId="0" applyFont="1" applyFill="1" applyAlignment="1">
      <alignment horizontal="left" vertical="center"/>
    </xf>
    <xf numFmtId="168" fontId="6" fillId="8" borderId="0" xfId="1" applyNumberFormat="1" applyFont="1" applyFill="1" applyAlignment="1">
      <alignment horizontal="right" vertical="center"/>
    </xf>
    <xf numFmtId="0" fontId="6" fillId="2" borderId="5" xfId="0" applyFont="1" applyFill="1" applyBorder="1" applyAlignment="1">
      <alignment vertical="center" wrapText="1"/>
    </xf>
    <xf numFmtId="0" fontId="6" fillId="2" borderId="5" xfId="0" applyFont="1" applyFill="1" applyBorder="1" applyAlignment="1">
      <alignment horizontal="center" vertical="center" wrapText="1"/>
    </xf>
    <xf numFmtId="0" fontId="6" fillId="8" borderId="39" xfId="0" applyFont="1" applyFill="1" applyBorder="1" applyAlignment="1">
      <alignment horizontal="left" vertical="center" wrapText="1"/>
    </xf>
    <xf numFmtId="168" fontId="6" fillId="8" borderId="39" xfId="1" applyNumberFormat="1"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40" xfId="0" applyFont="1" applyFill="1" applyBorder="1" applyAlignment="1">
      <alignment vertical="center" wrapText="1"/>
    </xf>
    <xf numFmtId="168" fontId="6" fillId="8" borderId="0" xfId="1" applyNumberFormat="1" applyFont="1" applyFill="1" applyAlignment="1">
      <alignment horizontal="left" vertical="center" wrapText="1"/>
    </xf>
    <xf numFmtId="0" fontId="6" fillId="8" borderId="7" xfId="0" applyFont="1" applyFill="1" applyBorder="1" applyAlignment="1">
      <alignment horizontal="right" vertical="center" wrapText="1"/>
    </xf>
    <xf numFmtId="0" fontId="6" fillId="8" borderId="7" xfId="0" applyFont="1" applyFill="1" applyBorder="1" applyAlignment="1">
      <alignment horizontal="left" vertical="center" wrapText="1"/>
    </xf>
    <xf numFmtId="168" fontId="6" fillId="8" borderId="7" xfId="1" applyNumberFormat="1" applyFont="1" applyFill="1" applyBorder="1" applyAlignment="1">
      <alignment horizontal="left" vertical="center" wrapText="1"/>
    </xf>
    <xf numFmtId="168" fontId="6" fillId="8" borderId="0" xfId="0" applyNumberFormat="1" applyFont="1" applyFill="1" applyAlignment="1">
      <alignment horizontal="right" vertical="center" wrapText="1"/>
    </xf>
    <xf numFmtId="168" fontId="6" fillId="0" borderId="0" xfId="0" applyNumberFormat="1" applyFont="1" applyAlignment="1">
      <alignment horizontal="right" vertical="center" wrapText="1"/>
    </xf>
    <xf numFmtId="0" fontId="6" fillId="2" borderId="12" xfId="0" applyFont="1" applyFill="1" applyBorder="1" applyAlignment="1">
      <alignment horizontal="left" vertical="center" wrapText="1"/>
    </xf>
    <xf numFmtId="0" fontId="3" fillId="3" borderId="0" xfId="0" applyFont="1" applyFill="1" applyAlignment="1">
      <alignment vertical="center" wrapText="1"/>
    </xf>
    <xf numFmtId="168" fontId="3" fillId="3" borderId="0" xfId="0" applyNumberFormat="1" applyFont="1" applyFill="1" applyAlignment="1">
      <alignment horizontal="left" vertical="center"/>
    </xf>
    <xf numFmtId="168" fontId="3" fillId="3" borderId="0" xfId="0" applyNumberFormat="1" applyFont="1" applyFill="1" applyAlignment="1">
      <alignment vertical="center" wrapText="1"/>
    </xf>
    <xf numFmtId="168" fontId="3" fillId="0" borderId="0" xfId="0" applyNumberFormat="1" applyFont="1" applyAlignment="1">
      <alignment horizontal="left" vertical="center"/>
    </xf>
    <xf numFmtId="168" fontId="3" fillId="0" borderId="0" xfId="0" applyNumberFormat="1" applyFont="1" applyAlignment="1">
      <alignment vertical="center" wrapText="1"/>
    </xf>
    <xf numFmtId="0" fontId="16" fillId="0" borderId="0" xfId="0" applyFont="1"/>
    <xf numFmtId="0" fontId="5" fillId="0" borderId="0" xfId="0" applyFont="1" applyAlignment="1">
      <alignment horizontal="center" vertical="center" wrapText="1"/>
    </xf>
    <xf numFmtId="168" fontId="5" fillId="0" borderId="0" xfId="0" applyNumberFormat="1" applyFont="1" applyAlignment="1">
      <alignment horizontal="center" vertical="center"/>
    </xf>
    <xf numFmtId="0" fontId="4" fillId="4" borderId="0" xfId="0" applyFont="1" applyFill="1" applyAlignment="1">
      <alignment horizontal="center" vertical="center" wrapText="1"/>
    </xf>
    <xf numFmtId="0" fontId="4" fillId="7" borderId="0" xfId="0" applyFont="1" applyFill="1" applyAlignment="1">
      <alignment horizontal="center" vertical="center"/>
    </xf>
    <xf numFmtId="0" fontId="4" fillId="4" borderId="0" xfId="0" applyFont="1" applyFill="1" applyAlignment="1">
      <alignment horizontal="center" vertical="center"/>
    </xf>
    <xf numFmtId="0" fontId="6" fillId="4" borderId="0" xfId="0" applyFont="1" applyFill="1" applyAlignment="1">
      <alignment vertical="center" wrapText="1"/>
    </xf>
    <xf numFmtId="0" fontId="6" fillId="4" borderId="0" xfId="0" applyFont="1" applyFill="1" applyAlignment="1">
      <alignment horizontal="center" vertical="center" wrapText="1"/>
    </xf>
    <xf numFmtId="175" fontId="2" fillId="3" borderId="0" xfId="1" applyNumberFormat="1" applyFont="1" applyFill="1" applyAlignment="1">
      <alignment horizontal="center" vertical="center"/>
    </xf>
    <xf numFmtId="175" fontId="2" fillId="0" borderId="0" xfId="1" applyNumberFormat="1" applyFont="1" applyAlignment="1">
      <alignment horizontal="center" vertical="center"/>
    </xf>
    <xf numFmtId="175" fontId="6" fillId="8" borderId="0" xfId="1" applyNumberFormat="1" applyFont="1" applyFill="1" applyAlignment="1">
      <alignment horizontal="right" vertical="center" wrapText="1"/>
    </xf>
    <xf numFmtId="0" fontId="6" fillId="2" borderId="2" xfId="0" applyFont="1" applyFill="1" applyBorder="1" applyAlignment="1">
      <alignment horizontal="left" vertical="center" wrapText="1"/>
    </xf>
    <xf numFmtId="0" fontId="3" fillId="18" borderId="0" xfId="0" applyFont="1" applyFill="1" applyAlignment="1">
      <alignment vertical="center"/>
    </xf>
    <xf numFmtId="175" fontId="3" fillId="18" borderId="0" xfId="3" applyNumberFormat="1" applyFont="1" applyFill="1" applyAlignment="1">
      <alignment vertical="center"/>
    </xf>
    <xf numFmtId="175" fontId="3" fillId="0" borderId="0" xfId="3" applyNumberFormat="1" applyFont="1" applyAlignment="1">
      <alignment vertical="center"/>
    </xf>
    <xf numFmtId="0" fontId="3" fillId="18" borderId="1" xfId="0" applyFont="1" applyFill="1" applyBorder="1" applyAlignment="1">
      <alignment vertical="center"/>
    </xf>
    <xf numFmtId="175" fontId="3" fillId="18" borderId="1" xfId="3" applyNumberFormat="1" applyFont="1" applyFill="1" applyBorder="1" applyAlignment="1">
      <alignment vertical="center"/>
    </xf>
    <xf numFmtId="175" fontId="6" fillId="8" borderId="39" xfId="0" applyNumberFormat="1" applyFont="1" applyFill="1" applyBorder="1" applyAlignment="1">
      <alignment horizontal="left" vertical="center" wrapText="1"/>
    </xf>
    <xf numFmtId="0" fontId="6" fillId="2" borderId="3" xfId="0" applyFont="1" applyFill="1" applyBorder="1" applyAlignment="1">
      <alignment vertical="center" wrapText="1"/>
    </xf>
    <xf numFmtId="0" fontId="2" fillId="18" borderId="0" xfId="0" applyFont="1" applyFill="1" applyAlignment="1">
      <alignment horizontal="center" vertical="center" wrapText="1"/>
    </xf>
    <xf numFmtId="0" fontId="2" fillId="18" borderId="0" xfId="0" applyFont="1" applyFill="1" applyAlignment="1">
      <alignment vertical="center" wrapText="1"/>
    </xf>
    <xf numFmtId="0" fontId="3" fillId="0" borderId="5" xfId="0" applyFont="1" applyBorder="1" applyAlignment="1">
      <alignment vertical="center" wrapText="1"/>
    </xf>
    <xf numFmtId="0" fontId="2" fillId="4" borderId="5" xfId="0" applyFont="1" applyFill="1" applyBorder="1" applyAlignment="1">
      <alignment horizontal="right" vertical="center"/>
    </xf>
    <xf numFmtId="0" fontId="6" fillId="8" borderId="7" xfId="0" applyFont="1" applyFill="1" applyBorder="1" applyAlignment="1">
      <alignment vertical="center" wrapText="1"/>
    </xf>
    <xf numFmtId="175" fontId="6" fillId="8" borderId="39" xfId="0" applyNumberFormat="1" applyFont="1" applyFill="1" applyBorder="1" applyAlignment="1">
      <alignment horizontal="right" vertical="center" wrapText="1"/>
    </xf>
    <xf numFmtId="175" fontId="2" fillId="18" borderId="0" xfId="0" applyNumberFormat="1" applyFont="1" applyFill="1" applyAlignment="1">
      <alignment horizontal="right" vertical="center"/>
    </xf>
    <xf numFmtId="175" fontId="2" fillId="18" borderId="0" xfId="0" applyNumberFormat="1" applyFont="1" applyFill="1" applyAlignment="1">
      <alignment horizontal="right" vertical="center" wrapText="1"/>
    </xf>
    <xf numFmtId="175" fontId="4" fillId="18" borderId="0" xfId="0" applyNumberFormat="1" applyFont="1" applyFill="1" applyAlignment="1">
      <alignment horizontal="right" vertical="center"/>
    </xf>
    <xf numFmtId="175" fontId="2" fillId="4" borderId="0" xfId="0" applyNumberFormat="1" applyFont="1" applyFill="1" applyAlignment="1">
      <alignment horizontal="right" vertical="center"/>
    </xf>
    <xf numFmtId="175" fontId="2" fillId="4" borderId="5" xfId="0" applyNumberFormat="1" applyFont="1" applyFill="1" applyBorder="1" applyAlignment="1">
      <alignment horizontal="right" vertical="center"/>
    </xf>
    <xf numFmtId="175" fontId="2" fillId="4" borderId="5" xfId="0" applyNumberFormat="1" applyFont="1" applyFill="1" applyBorder="1" applyAlignment="1">
      <alignment horizontal="right" vertical="center" wrapText="1"/>
    </xf>
    <xf numFmtId="175" fontId="4" fillId="4" borderId="5" xfId="0" applyNumberFormat="1" applyFont="1" applyFill="1" applyBorder="1" applyAlignment="1">
      <alignment horizontal="right" vertical="center"/>
    </xf>
    <xf numFmtId="0" fontId="3" fillId="11" borderId="0" xfId="0" applyFont="1" applyFill="1" applyAlignment="1">
      <alignment vertical="center"/>
    </xf>
    <xf numFmtId="175" fontId="3" fillId="11" borderId="0" xfId="3" applyNumberFormat="1" applyFont="1" applyFill="1" applyAlignment="1">
      <alignment vertical="center"/>
    </xf>
    <xf numFmtId="0" fontId="3" fillId="0" borderId="1" xfId="0" applyFont="1" applyBorder="1" applyAlignment="1">
      <alignment vertical="center"/>
    </xf>
    <xf numFmtId="175" fontId="3" fillId="0" borderId="1" xfId="3" applyNumberFormat="1" applyFont="1" applyBorder="1" applyAlignment="1">
      <alignment vertical="center"/>
    </xf>
    <xf numFmtId="0" fontId="3" fillId="18" borderId="0" xfId="0" applyFont="1" applyFill="1" applyAlignment="1">
      <alignment horizontal="center" vertical="center" wrapText="1"/>
    </xf>
    <xf numFmtId="0" fontId="3" fillId="18" borderId="0" xfId="0" applyFont="1" applyFill="1" applyAlignment="1">
      <alignment horizontal="left" vertical="center" wrapText="1"/>
    </xf>
    <xf numFmtId="0" fontId="16" fillId="0" borderId="0" xfId="5" applyFont="1" applyAlignment="1">
      <alignment horizontal="center" vertical="center" wrapText="1"/>
    </xf>
    <xf numFmtId="0" fontId="3" fillId="0" borderId="0" xfId="5" applyFont="1" applyAlignment="1">
      <alignment horizontal="left" vertical="center" wrapText="1"/>
    </xf>
    <xf numFmtId="175" fontId="3" fillId="12" borderId="0" xfId="3" applyNumberFormat="1" applyFont="1" applyFill="1" applyAlignment="1">
      <alignment vertical="center"/>
    </xf>
    <xf numFmtId="0" fontId="4" fillId="7" borderId="41" xfId="0" applyFont="1" applyFill="1" applyBorder="1" applyAlignment="1">
      <alignment horizontal="center" vertical="center"/>
    </xf>
    <xf numFmtId="0" fontId="4" fillId="7" borderId="42" xfId="0" applyFont="1" applyFill="1" applyBorder="1" applyAlignment="1">
      <alignment horizontal="right" vertical="center"/>
    </xf>
    <xf numFmtId="0" fontId="2" fillId="4" borderId="42" xfId="0" applyFont="1" applyFill="1" applyBorder="1" applyAlignment="1">
      <alignment vertical="center"/>
    </xf>
    <xf numFmtId="0" fontId="2" fillId="4" borderId="5" xfId="0" applyFont="1" applyFill="1" applyBorder="1" applyAlignment="1">
      <alignment horizontal="center" vertical="center"/>
    </xf>
    <xf numFmtId="0" fontId="4" fillId="7" borderId="41" xfId="0" applyFont="1" applyFill="1" applyBorder="1" applyAlignment="1">
      <alignment horizontal="right" vertical="center"/>
    </xf>
    <xf numFmtId="0" fontId="6" fillId="13" borderId="5"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13" borderId="5" xfId="0" applyFont="1" applyFill="1" applyBorder="1" applyAlignment="1">
      <alignment horizontal="right" vertical="center" wrapText="1"/>
    </xf>
    <xf numFmtId="0" fontId="2" fillId="4" borderId="5" xfId="0" applyFont="1" applyFill="1" applyBorder="1" applyAlignment="1">
      <alignment vertical="center"/>
    </xf>
    <xf numFmtId="3" fontId="2" fillId="5" borderId="0" xfId="0" applyNumberFormat="1" applyFont="1" applyFill="1" applyAlignment="1">
      <alignment horizontal="right" vertical="center" wrapText="1"/>
    </xf>
    <xf numFmtId="0" fontId="2" fillId="5" borderId="0" xfId="0" applyFont="1" applyFill="1" applyAlignment="1">
      <alignment horizontal="right" vertical="center" wrapText="1"/>
    </xf>
    <xf numFmtId="3" fontId="4" fillId="4" borderId="4" xfId="0" applyNumberFormat="1" applyFont="1" applyFill="1" applyBorder="1" applyAlignment="1">
      <alignment horizontal="right" vertical="center" wrapText="1"/>
    </xf>
    <xf numFmtId="0" fontId="4" fillId="7" borderId="5"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4" fillId="7" borderId="42" xfId="0" applyFont="1" applyFill="1" applyBorder="1" applyAlignment="1">
      <alignment horizontal="center" vertical="center" wrapText="1"/>
    </xf>
    <xf numFmtId="0" fontId="4" fillId="7" borderId="41" xfId="0" applyFont="1" applyFill="1" applyBorder="1" applyAlignment="1">
      <alignment horizontal="center" vertical="center"/>
    </xf>
    <xf numFmtId="0" fontId="4" fillId="7" borderId="5" xfId="0" applyFont="1" applyFill="1" applyBorder="1" applyAlignment="1">
      <alignment horizontal="center" vertical="center"/>
    </xf>
    <xf numFmtId="0" fontId="4" fillId="7" borderId="42" xfId="0" applyFont="1" applyFill="1" applyBorder="1" applyAlignment="1">
      <alignment horizontal="center" vertical="center"/>
    </xf>
    <xf numFmtId="0" fontId="2" fillId="4" borderId="7" xfId="0" applyFont="1" applyFill="1" applyBorder="1" applyAlignment="1">
      <alignment horizontal="center" vertical="center" wrapText="1"/>
    </xf>
    <xf numFmtId="0" fontId="2" fillId="4" borderId="0" xfId="0" applyFont="1" applyFill="1" applyAlignment="1">
      <alignment vertical="center"/>
    </xf>
    <xf numFmtId="0" fontId="2" fillId="4" borderId="7" xfId="0" applyFont="1" applyFill="1" applyBorder="1" applyAlignment="1">
      <alignment vertical="center"/>
    </xf>
    <xf numFmtId="0" fontId="2" fillId="5" borderId="0" xfId="0" applyFont="1" applyFill="1" applyAlignment="1">
      <alignment horizontal="center" vertical="center" wrapText="1"/>
    </xf>
    <xf numFmtId="0" fontId="2" fillId="5" borderId="0" xfId="0" applyFont="1" applyFill="1" applyAlignment="1">
      <alignment vertical="center"/>
    </xf>
    <xf numFmtId="0" fontId="2" fillId="4" borderId="5" xfId="0" applyFont="1" applyFill="1" applyBorder="1" applyAlignment="1">
      <alignment horizontal="center" vertical="center" wrapText="1"/>
    </xf>
    <xf numFmtId="0" fontId="2" fillId="4" borderId="5" xfId="0" applyFont="1" applyFill="1" applyBorder="1" applyAlignment="1">
      <alignment vertical="center"/>
    </xf>
    <xf numFmtId="0" fontId="4" fillId="0" borderId="4" xfId="0" applyFont="1" applyBorder="1" applyAlignment="1">
      <alignment horizontal="center" vertical="center" wrapText="1"/>
    </xf>
    <xf numFmtId="0" fontId="4" fillId="7" borderId="5" xfId="0" applyFont="1" applyFill="1" applyBorder="1" applyAlignment="1">
      <alignment horizontal="center" vertical="center"/>
    </xf>
    <xf numFmtId="0" fontId="4" fillId="7" borderId="0" xfId="0" applyFont="1" applyFill="1" applyAlignment="1">
      <alignment vertical="center"/>
    </xf>
    <xf numFmtId="0" fontId="4" fillId="4" borderId="5" xfId="0" applyFont="1" applyFill="1" applyBorder="1" applyAlignment="1">
      <alignment horizontal="center" vertical="center"/>
    </xf>
    <xf numFmtId="0" fontId="6" fillId="13" borderId="41" xfId="0" applyFont="1" applyFill="1" applyBorder="1" applyAlignment="1">
      <alignment horizontal="center" vertical="center" wrapText="1"/>
    </xf>
    <xf numFmtId="0" fontId="6" fillId="13" borderId="4" xfId="0" applyFont="1" applyFill="1" applyBorder="1" applyAlignment="1">
      <alignment vertical="center"/>
    </xf>
    <xf numFmtId="0" fontId="6" fillId="4" borderId="7" xfId="0" applyFont="1" applyFill="1" applyBorder="1" applyAlignment="1">
      <alignment vertical="center"/>
    </xf>
    <xf numFmtId="0" fontId="6" fillId="13" borderId="4" xfId="0" applyFont="1" applyFill="1" applyBorder="1" applyAlignment="1">
      <alignment horizontal="center" vertical="center"/>
    </xf>
    <xf numFmtId="0" fontId="6" fillId="13" borderId="4" xfId="0" applyFont="1" applyFill="1" applyBorder="1" applyAlignment="1">
      <alignment horizontal="center" vertical="center" wrapText="1"/>
    </xf>
    <xf numFmtId="0" fontId="6" fillId="4" borderId="0" xfId="0" applyFont="1" applyFill="1" applyAlignment="1">
      <alignment horizontal="right" vertical="center"/>
    </xf>
    <xf numFmtId="3" fontId="2" fillId="5" borderId="0" xfId="0" applyNumberFormat="1" applyFont="1" applyFill="1" applyAlignment="1">
      <alignment horizontal="right" vertical="center"/>
    </xf>
    <xf numFmtId="0" fontId="4" fillId="4" borderId="0" xfId="0" applyFont="1" applyFill="1" applyAlignment="1">
      <alignment vertical="center" wrapText="1"/>
    </xf>
    <xf numFmtId="0" fontId="2" fillId="4" borderId="4" xfId="0" applyFont="1" applyFill="1" applyBorder="1" applyAlignment="1">
      <alignment vertical="center"/>
    </xf>
    <xf numFmtId="3" fontId="2" fillId="4" borderId="4" xfId="0" applyNumberFormat="1" applyFont="1" applyFill="1" applyBorder="1" applyAlignment="1">
      <alignment horizontal="right" vertical="center"/>
    </xf>
    <xf numFmtId="3" fontId="2" fillId="4" borderId="4" xfId="0" applyNumberFormat="1" applyFont="1" applyFill="1" applyBorder="1" applyAlignment="1">
      <alignment horizontal="right" vertical="center" wrapText="1"/>
    </xf>
    <xf numFmtId="0" fontId="2" fillId="4" borderId="0" xfId="0" applyFont="1" applyFill="1" applyAlignment="1">
      <alignment horizontal="right" vertical="center" wrapText="1"/>
    </xf>
    <xf numFmtId="0" fontId="2" fillId="4" borderId="7" xfId="0" applyFont="1" applyFill="1" applyBorder="1" applyAlignment="1">
      <alignment horizontal="right" vertical="center" wrapText="1"/>
    </xf>
    <xf numFmtId="0" fontId="2" fillId="5" borderId="0" xfId="0" applyFont="1" applyFill="1" applyAlignment="1">
      <alignment horizontal="right" vertical="center" wrapText="1"/>
    </xf>
    <xf numFmtId="0" fontId="2" fillId="5" borderId="5" xfId="0" applyFont="1" applyFill="1" applyBorder="1" applyAlignment="1">
      <alignment horizontal="center" vertical="center" wrapText="1"/>
    </xf>
    <xf numFmtId="0" fontId="2" fillId="5" borderId="5" xfId="0" applyFont="1" applyFill="1" applyBorder="1" applyAlignment="1">
      <alignment vertical="center"/>
    </xf>
    <xf numFmtId="0" fontId="4" fillId="4" borderId="4" xfId="0" applyFont="1" applyFill="1" applyBorder="1" applyAlignment="1">
      <alignment vertical="center" wrapText="1"/>
    </xf>
    <xf numFmtId="175" fontId="2" fillId="3" borderId="0" xfId="1" applyNumberFormat="1" applyFont="1" applyFill="1" applyAlignment="1">
      <alignment horizontal="right" vertical="center"/>
    </xf>
    <xf numFmtId="175" fontId="2" fillId="0" borderId="0" xfId="1" applyNumberFormat="1" applyFont="1" applyAlignment="1">
      <alignment horizontal="right" vertical="center"/>
    </xf>
    <xf numFmtId="0" fontId="6" fillId="2" borderId="12" xfId="0" applyFont="1" applyFill="1" applyBorder="1" applyAlignment="1">
      <alignment horizontal="center" vertical="center" wrapText="1"/>
    </xf>
    <xf numFmtId="174" fontId="6" fillId="8" borderId="39" xfId="1" applyNumberFormat="1" applyFont="1" applyFill="1" applyBorder="1" applyAlignment="1">
      <alignment horizontal="left" vertical="center" wrapText="1"/>
    </xf>
    <xf numFmtId="0" fontId="6" fillId="2" borderId="40" xfId="0" applyFont="1" applyFill="1" applyBorder="1" applyAlignment="1">
      <alignment vertical="center"/>
    </xf>
    <xf numFmtId="43" fontId="6" fillId="8" borderId="0" xfId="1" applyFont="1" applyFill="1" applyAlignment="1">
      <alignment horizontal="left" vertical="center" wrapText="1"/>
    </xf>
    <xf numFmtId="168" fontId="2" fillId="3" borderId="0" xfId="0" applyNumberFormat="1" applyFont="1" applyFill="1" applyAlignment="1">
      <alignment horizontal="left" vertical="center"/>
    </xf>
    <xf numFmtId="168" fontId="2" fillId="0" borderId="0" xfId="0" applyNumberFormat="1" applyFont="1" applyAlignment="1">
      <alignment horizontal="left" vertical="center"/>
    </xf>
    <xf numFmtId="0" fontId="3" fillId="3" borderId="0" xfId="0" applyFont="1" applyFill="1" applyAlignment="1">
      <alignment vertical="center"/>
    </xf>
    <xf numFmtId="14" fontId="2" fillId="3" borderId="0" xfId="0" applyNumberFormat="1" applyFont="1" applyFill="1" applyAlignment="1">
      <alignment horizontal="right" vertical="center"/>
    </xf>
    <xf numFmtId="0" fontId="3" fillId="0" borderId="0" xfId="0" applyFont="1" applyAlignment="1">
      <alignment horizontal="center" vertical="center"/>
    </xf>
    <xf numFmtId="14" fontId="3" fillId="0" borderId="0" xfId="0" applyNumberFormat="1" applyFont="1" applyAlignment="1">
      <alignment horizontal="right" vertical="center"/>
    </xf>
    <xf numFmtId="0" fontId="5" fillId="0" borderId="4" xfId="0" applyFont="1" applyBorder="1" applyAlignment="1">
      <alignment horizontal="center" vertical="center"/>
    </xf>
    <xf numFmtId="0" fontId="5" fillId="0" borderId="4" xfId="0" applyFont="1" applyBorder="1" applyAlignment="1">
      <alignment vertical="center"/>
    </xf>
    <xf numFmtId="0" fontId="2" fillId="3" borderId="0" xfId="0" applyFont="1" applyFill="1" applyAlignment="1">
      <alignment horizontal="center"/>
    </xf>
    <xf numFmtId="0" fontId="3" fillId="0" borderId="0" xfId="0" applyFont="1" applyAlignment="1">
      <alignment horizontal="center"/>
    </xf>
    <xf numFmtId="0" fontId="5" fillId="0" borderId="4" xfId="0" applyFont="1" applyBorder="1" applyAlignment="1">
      <alignment horizontal="center"/>
    </xf>
    <xf numFmtId="3" fontId="4" fillId="7" borderId="0" xfId="0" applyNumberFormat="1" applyFont="1" applyFill="1" applyAlignment="1">
      <alignment horizontal="right" vertical="center"/>
    </xf>
    <xf numFmtId="0" fontId="4" fillId="7" borderId="0" xfId="0" applyFont="1" applyFill="1" applyAlignment="1">
      <alignment horizontal="right" vertical="center"/>
    </xf>
    <xf numFmtId="3" fontId="5" fillId="0" borderId="4" xfId="0" applyNumberFormat="1" applyFont="1" applyBorder="1" applyAlignment="1">
      <alignment horizontal="right" vertical="center"/>
    </xf>
    <xf numFmtId="3" fontId="4" fillId="0" borderId="4" xfId="0" applyNumberFormat="1" applyFont="1" applyBorder="1" applyAlignment="1">
      <alignment horizontal="right" vertical="center"/>
    </xf>
    <xf numFmtId="0" fontId="6"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16" fillId="0" borderId="0" xfId="0" applyFont="1" applyAlignment="1">
      <alignment horizontal="left" vertical="center"/>
    </xf>
    <xf numFmtId="0" fontId="16" fillId="0" borderId="0" xfId="0" applyFont="1" applyAlignment="1">
      <alignment vertical="center"/>
    </xf>
    <xf numFmtId="0" fontId="12" fillId="2" borderId="0" xfId="0" applyFont="1" applyFill="1" applyAlignment="1">
      <alignment vertical="center"/>
    </xf>
    <xf numFmtId="0" fontId="3" fillId="18" borderId="0" xfId="0" applyFont="1" applyFill="1" applyAlignment="1">
      <alignment horizontal="center" vertical="center"/>
    </xf>
    <xf numFmtId="0" fontId="3" fillId="18" borderId="0" xfId="0" applyFont="1" applyFill="1" applyAlignment="1">
      <alignment horizontal="left" vertical="center"/>
    </xf>
    <xf numFmtId="0" fontId="16" fillId="12" borderId="0" xfId="5" applyFont="1" applyFill="1" applyAlignment="1">
      <alignment horizontal="center" vertical="center"/>
    </xf>
    <xf numFmtId="0" fontId="16" fillId="12" borderId="0" xfId="5" applyFont="1" applyFill="1" applyAlignment="1">
      <alignment vertical="center"/>
    </xf>
    <xf numFmtId="168" fontId="3" fillId="18" borderId="0" xfId="3" applyNumberFormat="1" applyFont="1" applyFill="1" applyAlignment="1">
      <alignment vertical="center"/>
    </xf>
    <xf numFmtId="168" fontId="5" fillId="18" borderId="0" xfId="3" applyNumberFormat="1" applyFont="1" applyFill="1" applyAlignment="1">
      <alignment vertical="center"/>
    </xf>
    <xf numFmtId="0" fontId="16" fillId="0" borderId="0" xfId="5" applyFont="1" applyAlignment="1">
      <alignment vertical="center"/>
    </xf>
    <xf numFmtId="168" fontId="3" fillId="12" borderId="0" xfId="3" applyNumberFormat="1" applyFont="1" applyFill="1" applyAlignment="1">
      <alignment vertical="center"/>
    </xf>
    <xf numFmtId="168" fontId="5" fillId="12" borderId="0" xfId="3" applyNumberFormat="1" applyFont="1" applyFill="1" applyAlignment="1">
      <alignment vertical="center"/>
    </xf>
    <xf numFmtId="0" fontId="2" fillId="7" borderId="0" xfId="0" applyFont="1" applyFill="1" applyAlignment="1">
      <alignment vertical="center"/>
    </xf>
    <xf numFmtId="168" fontId="5" fillId="0" borderId="0" xfId="0" applyNumberFormat="1" applyFont="1" applyAlignment="1">
      <alignment horizontal="center" vertical="center" wrapText="1"/>
    </xf>
    <xf numFmtId="0" fontId="3" fillId="11" borderId="0" xfId="0" applyFont="1" applyFill="1" applyAlignment="1">
      <alignment horizontal="left" vertical="center"/>
    </xf>
    <xf numFmtId="168" fontId="3" fillId="11" borderId="0" xfId="3" applyNumberFormat="1" applyFont="1" applyFill="1" applyAlignment="1">
      <alignment vertical="center"/>
    </xf>
    <xf numFmtId="0" fontId="16" fillId="12" borderId="0" xfId="5" applyFont="1" applyFill="1" applyAlignment="1">
      <alignment horizontal="center" vertical="center" wrapText="1"/>
    </xf>
    <xf numFmtId="0" fontId="3" fillId="12" borderId="0" xfId="5" applyFont="1" applyFill="1" applyAlignment="1">
      <alignment horizontal="left" vertical="center"/>
    </xf>
    <xf numFmtId="177" fontId="3" fillId="12" borderId="0" xfId="3" applyNumberFormat="1" applyFont="1" applyFill="1" applyAlignment="1">
      <alignment vertical="center"/>
    </xf>
    <xf numFmtId="177" fontId="3" fillId="11" borderId="0" xfId="3" applyNumberFormat="1" applyFont="1" applyFill="1" applyAlignment="1">
      <alignment vertical="center"/>
    </xf>
    <xf numFmtId="175" fontId="5" fillId="11" borderId="0" xfId="3" applyNumberFormat="1" applyFont="1" applyFill="1" applyAlignment="1">
      <alignment vertical="center"/>
    </xf>
    <xf numFmtId="0" fontId="3" fillId="12" borderId="0" xfId="5" applyFont="1" applyFill="1" applyAlignment="1">
      <alignment horizontal="left" vertical="center" wrapText="1"/>
    </xf>
    <xf numFmtId="175" fontId="5" fillId="12" borderId="0" xfId="3" applyNumberFormat="1" applyFont="1" applyFill="1" applyAlignment="1">
      <alignment vertical="center"/>
    </xf>
    <xf numFmtId="168" fontId="5" fillId="11" borderId="0" xfId="3" applyNumberFormat="1" applyFont="1" applyFill="1" applyAlignment="1">
      <alignment vertical="center"/>
    </xf>
    <xf numFmtId="0" fontId="3" fillId="12" borderId="0" xfId="0" applyFont="1" applyFill="1" applyAlignment="1">
      <alignment horizontal="center" vertical="center"/>
    </xf>
    <xf numFmtId="0" fontId="3" fillId="12" borderId="0" xfId="0" applyFont="1" applyFill="1" applyAlignment="1">
      <alignment vertical="center" wrapText="1"/>
    </xf>
    <xf numFmtId="0" fontId="16" fillId="19" borderId="0" xfId="0" applyFont="1" applyFill="1" applyAlignment="1">
      <alignment vertical="center"/>
    </xf>
    <xf numFmtId="0" fontId="16" fillId="19" borderId="0" xfId="0" applyFont="1" applyFill="1" applyAlignment="1">
      <alignment horizontal="left" vertical="center"/>
    </xf>
    <xf numFmtId="0" fontId="16" fillId="12" borderId="0" xfId="0" applyFont="1" applyFill="1" applyAlignment="1">
      <alignment horizontal="left" vertical="center"/>
    </xf>
    <xf numFmtId="0" fontId="17" fillId="19" borderId="0" xfId="0" applyFont="1" applyFill="1" applyAlignment="1">
      <alignment horizontal="center" vertical="center" wrapText="1"/>
    </xf>
    <xf numFmtId="0" fontId="5" fillId="12" borderId="0" xfId="0" applyFont="1" applyFill="1" applyAlignment="1">
      <alignment horizontal="center" vertical="center" wrapText="1"/>
    </xf>
    <xf numFmtId="0" fontId="5" fillId="12" borderId="0" xfId="0" applyFont="1" applyFill="1" applyAlignment="1">
      <alignment horizontal="center" vertical="center"/>
    </xf>
    <xf numFmtId="170" fontId="17" fillId="19" borderId="0" xfId="1" applyNumberFormat="1" applyFont="1" applyFill="1" applyBorder="1" applyAlignment="1">
      <alignment horizontal="center" vertical="center" wrapText="1"/>
    </xf>
    <xf numFmtId="0" fontId="5" fillId="7" borderId="0" xfId="0" applyFont="1" applyFill="1" applyAlignment="1">
      <alignment vertical="center"/>
    </xf>
    <xf numFmtId="170" fontId="5" fillId="7" borderId="0" xfId="0" applyNumberFormat="1" applyFont="1" applyFill="1" applyAlignment="1">
      <alignment vertical="center"/>
    </xf>
    <xf numFmtId="0" fontId="19" fillId="19" borderId="0" xfId="0" applyFont="1" applyFill="1" applyAlignment="1">
      <alignment vertical="center"/>
    </xf>
    <xf numFmtId="0" fontId="19" fillId="19" borderId="0" xfId="0" applyFont="1" applyFill="1" applyAlignment="1">
      <alignment horizontal="center" vertical="center"/>
    </xf>
    <xf numFmtId="0" fontId="19" fillId="12" borderId="0" xfId="0" applyFont="1" applyFill="1" applyAlignment="1">
      <alignment horizontal="center" vertical="center"/>
    </xf>
    <xf numFmtId="0" fontId="17" fillId="19" borderId="36" xfId="0" applyFont="1" applyFill="1" applyBorder="1" applyAlignment="1">
      <alignment horizontal="center" vertical="center" wrapText="1"/>
    </xf>
    <xf numFmtId="0" fontId="17" fillId="19" borderId="2" xfId="0" applyFont="1" applyFill="1" applyBorder="1" applyAlignment="1">
      <alignment horizontal="center" vertical="center" wrapText="1"/>
    </xf>
    <xf numFmtId="0" fontId="17" fillId="12" borderId="37" xfId="0" applyFont="1" applyFill="1" applyBorder="1" applyAlignment="1">
      <alignment horizontal="center" vertical="center" wrapText="1"/>
    </xf>
    <xf numFmtId="0" fontId="17" fillId="19" borderId="38" xfId="0" applyFont="1" applyFill="1" applyBorder="1" applyAlignment="1">
      <alignment horizontal="center" vertical="center"/>
    </xf>
    <xf numFmtId="0" fontId="17" fillId="19" borderId="37" xfId="0" applyFont="1" applyFill="1" applyBorder="1" applyAlignment="1">
      <alignment horizontal="center" vertical="center"/>
    </xf>
    <xf numFmtId="0" fontId="17" fillId="12" borderId="37" xfId="0" applyFont="1" applyFill="1" applyBorder="1" applyAlignment="1">
      <alignment horizontal="center" vertical="center"/>
    </xf>
    <xf numFmtId="0" fontId="17" fillId="19" borderId="0" xfId="0" applyFont="1" applyFill="1" applyAlignment="1">
      <alignment horizontal="center" vertical="center"/>
    </xf>
    <xf numFmtId="0" fontId="16" fillId="12" borderId="0" xfId="0" applyFont="1" applyFill="1"/>
    <xf numFmtId="0" fontId="16" fillId="12" borderId="0" xfId="0" applyFont="1" applyFill="1" applyAlignment="1">
      <alignment horizontal="center" vertical="center"/>
    </xf>
    <xf numFmtId="0" fontId="16" fillId="0" borderId="0" xfId="0" applyFont="1" applyAlignment="1">
      <alignment horizontal="center" vertical="center"/>
    </xf>
    <xf numFmtId="0" fontId="3" fillId="12" borderId="0" xfId="0" applyFont="1" applyFill="1"/>
    <xf numFmtId="0" fontId="3" fillId="0" borderId="0" xfId="0" applyFont="1" applyFill="1"/>
    <xf numFmtId="175" fontId="5" fillId="19" borderId="0" xfId="3" applyNumberFormat="1" applyFont="1" applyFill="1" applyAlignment="1">
      <alignment horizontal="center" vertical="center"/>
    </xf>
    <xf numFmtId="175" fontId="5" fillId="19" borderId="0" xfId="3" applyNumberFormat="1" applyFont="1" applyFill="1" applyAlignment="1">
      <alignment vertical="center"/>
    </xf>
    <xf numFmtId="175" fontId="5" fillId="19" borderId="0" xfId="3" applyNumberFormat="1" applyFont="1" applyFill="1" applyAlignment="1">
      <alignment horizontal="left" vertical="center"/>
    </xf>
    <xf numFmtId="175" fontId="5" fillId="19" borderId="0" xfId="3" applyNumberFormat="1" applyFont="1" applyFill="1" applyAlignment="1">
      <alignment horizontal="right" vertical="center"/>
    </xf>
    <xf numFmtId="168" fontId="5" fillId="19" borderId="0" xfId="3" applyNumberFormat="1" applyFont="1" applyFill="1" applyAlignment="1">
      <alignment horizontal="right" vertical="center"/>
    </xf>
    <xf numFmtId="0" fontId="3" fillId="0" borderId="0" xfId="0" applyFont="1" applyAlignment="1">
      <alignment horizontal="left" vertical="center"/>
    </xf>
    <xf numFmtId="0" fontId="3" fillId="12" borderId="0" xfId="0" applyFont="1" applyFill="1" applyAlignment="1">
      <alignment horizontal="left" vertical="center"/>
    </xf>
    <xf numFmtId="0" fontId="3" fillId="12" borderId="0" xfId="0" applyFont="1" applyFill="1" applyAlignment="1">
      <alignment horizontal="right" vertical="center"/>
    </xf>
    <xf numFmtId="0" fontId="3" fillId="0" borderId="0" xfId="0" applyFont="1" applyAlignment="1">
      <alignment horizontal="right"/>
    </xf>
    <xf numFmtId="0" fontId="16" fillId="0" borderId="0" xfId="0" applyFont="1" applyAlignment="1">
      <alignment horizontal="right" vertical="center"/>
    </xf>
    <xf numFmtId="0" fontId="16" fillId="12" borderId="0" xfId="0" applyFont="1" applyFill="1" applyAlignment="1">
      <alignment horizontal="right" vertical="center"/>
    </xf>
    <xf numFmtId="0" fontId="10" fillId="5" borderId="0" xfId="0" applyFont="1" applyFill="1" applyAlignment="1">
      <alignment horizontal="center" vertical="center" wrapText="1"/>
    </xf>
    <xf numFmtId="0" fontId="10" fillId="3" borderId="0" xfId="0" applyFont="1" applyFill="1" applyAlignment="1">
      <alignment horizontal="center" vertical="center" wrapText="1"/>
    </xf>
    <xf numFmtId="0" fontId="10" fillId="4" borderId="0" xfId="0" applyFont="1" applyFill="1" applyAlignment="1">
      <alignment horizontal="center" vertical="center" wrapText="1"/>
    </xf>
    <xf numFmtId="0" fontId="20" fillId="5" borderId="0" xfId="0" applyFont="1" applyFill="1" applyAlignment="1">
      <alignment horizontal="center" vertical="center" wrapText="1"/>
    </xf>
    <xf numFmtId="0" fontId="20" fillId="4" borderId="0" xfId="0" applyFont="1" applyFill="1" applyAlignment="1">
      <alignment horizontal="center" vertical="center" wrapText="1"/>
    </xf>
    <xf numFmtId="0" fontId="10" fillId="0" borderId="4" xfId="0" applyFont="1" applyBorder="1" applyAlignment="1">
      <alignment horizontal="center" vertical="center" wrapText="1"/>
    </xf>
    <xf numFmtId="0" fontId="16" fillId="0" borderId="0" xfId="0" applyFont="1" applyAlignment="1"/>
    <xf numFmtId="0" fontId="10" fillId="0" borderId="0" xfId="0" applyFont="1" applyAlignment="1">
      <alignment vertical="center"/>
    </xf>
    <xf numFmtId="0" fontId="16" fillId="4" borderId="0" xfId="0" applyFont="1" applyFill="1" applyAlignment="1">
      <alignment vertical="center"/>
    </xf>
    <xf numFmtId="0" fontId="16" fillId="5" borderId="0" xfId="0" applyFont="1" applyFill="1" applyAlignment="1">
      <alignment vertical="center" wrapText="1"/>
    </xf>
    <xf numFmtId="0" fontId="16" fillId="4" borderId="0" xfId="0" applyFont="1" applyFill="1" applyAlignment="1">
      <alignment vertical="center" wrapText="1"/>
    </xf>
    <xf numFmtId="0" fontId="16" fillId="4" borderId="4" xfId="0" applyFont="1" applyFill="1" applyBorder="1" applyAlignment="1">
      <alignment vertical="center"/>
    </xf>
    <xf numFmtId="0" fontId="16" fillId="4" borderId="4" xfId="0" applyFont="1" applyFill="1" applyBorder="1" applyAlignment="1">
      <alignment vertical="center" wrapText="1"/>
    </xf>
    <xf numFmtId="0" fontId="16" fillId="0" borderId="4" xfId="0" applyFont="1" applyBorder="1" applyAlignment="1">
      <alignment vertical="center" wrapText="1"/>
    </xf>
    <xf numFmtId="0" fontId="16" fillId="7" borderId="0" xfId="0" applyFont="1" applyFill="1" applyAlignment="1">
      <alignment vertical="center" wrapText="1"/>
    </xf>
    <xf numFmtId="168" fontId="6" fillId="2" borderId="12" xfId="0" applyNumberFormat="1" applyFont="1" applyFill="1" applyBorder="1" applyAlignment="1">
      <alignment vertical="center" wrapText="1"/>
    </xf>
    <xf numFmtId="168" fontId="6" fillId="2" borderId="12" xfId="0" applyNumberFormat="1" applyFont="1" applyFill="1" applyBorder="1" applyAlignment="1">
      <alignment horizontal="left" vertical="center" wrapText="1"/>
    </xf>
    <xf numFmtId="178" fontId="3" fillId="3" borderId="0" xfId="0" applyNumberFormat="1" applyFont="1" applyFill="1" applyAlignment="1">
      <alignment horizontal="left" vertical="center"/>
    </xf>
    <xf numFmtId="168" fontId="2" fillId="3" borderId="0" xfId="0" applyNumberFormat="1" applyFont="1" applyFill="1" applyAlignment="1">
      <alignment horizontal="center" vertical="center"/>
    </xf>
    <xf numFmtId="0" fontId="15" fillId="0" borderId="0" xfId="0" applyFont="1" applyAlignment="1">
      <alignment vertical="center" wrapText="1"/>
    </xf>
    <xf numFmtId="168" fontId="2" fillId="0" borderId="0" xfId="0" applyNumberFormat="1" applyFont="1" applyAlignment="1">
      <alignment horizontal="center" vertical="center"/>
    </xf>
    <xf numFmtId="168" fontId="2" fillId="3" borderId="0" xfId="1" applyNumberFormat="1" applyFont="1" applyFill="1" applyAlignment="1">
      <alignment horizontal="left" vertical="center"/>
    </xf>
    <xf numFmtId="168" fontId="2" fillId="0" borderId="0" xfId="1" applyNumberFormat="1" applyFont="1" applyFill="1" applyAlignment="1">
      <alignment horizontal="left" vertical="center"/>
    </xf>
    <xf numFmtId="168" fontId="2" fillId="0" borderId="0" xfId="1" applyNumberFormat="1" applyFont="1" applyFill="1" applyAlignment="1">
      <alignment horizontal="center" vertical="center"/>
    </xf>
    <xf numFmtId="0" fontId="16" fillId="0" borderId="0" xfId="0" applyFont="1" applyAlignment="1">
      <alignment horizontal="left"/>
    </xf>
    <xf numFmtId="168" fontId="6" fillId="2" borderId="2" xfId="0" applyNumberFormat="1" applyFont="1" applyFill="1" applyBorder="1" applyAlignment="1">
      <alignment horizontal="center" vertical="center" wrapText="1"/>
    </xf>
    <xf numFmtId="0" fontId="6" fillId="2" borderId="0" xfId="0" applyFont="1" applyFill="1" applyAlignment="1">
      <alignment horizontal="right" vertical="center" wrapText="1"/>
    </xf>
    <xf numFmtId="0" fontId="6" fillId="2" borderId="2" xfId="0" applyFont="1" applyFill="1" applyBorder="1" applyAlignment="1">
      <alignment horizontal="right" vertical="center" wrapText="1"/>
    </xf>
    <xf numFmtId="0" fontId="3" fillId="3" borderId="0" xfId="4" applyFont="1" applyFill="1" applyAlignment="1">
      <alignment vertical="center"/>
    </xf>
    <xf numFmtId="4" fontId="4" fillId="3" borderId="0" xfId="0" applyNumberFormat="1" applyFont="1" applyFill="1" applyAlignment="1">
      <alignment horizontal="right" vertical="center"/>
    </xf>
    <xf numFmtId="0" fontId="4" fillId="3" borderId="0" xfId="0" applyFont="1" applyFill="1" applyAlignment="1">
      <alignment vertical="center"/>
    </xf>
    <xf numFmtId="0" fontId="4" fillId="3" borderId="0" xfId="0" applyFont="1" applyFill="1" applyAlignment="1">
      <alignment horizontal="right" vertical="center"/>
    </xf>
    <xf numFmtId="10" fontId="4" fillId="3" borderId="0" xfId="0" applyNumberFormat="1" applyFont="1" applyFill="1" applyAlignment="1">
      <alignment horizontal="right" vertical="center"/>
    </xf>
    <xf numFmtId="0" fontId="4" fillId="20" borderId="0" xfId="0" applyFont="1" applyFill="1" applyAlignment="1">
      <alignment vertical="center"/>
    </xf>
    <xf numFmtId="0" fontId="4" fillId="20" borderId="0" xfId="0" applyFont="1" applyFill="1" applyAlignment="1">
      <alignment horizontal="right" vertical="center" wrapText="1"/>
    </xf>
    <xf numFmtId="10" fontId="4" fillId="20" borderId="0" xfId="0" applyNumberFormat="1" applyFont="1" applyFill="1" applyAlignment="1">
      <alignment horizontal="right" vertical="center" wrapText="1"/>
    </xf>
    <xf numFmtId="0" fontId="4" fillId="20" borderId="2" xfId="0" applyFont="1" applyFill="1" applyBorder="1" applyAlignment="1">
      <alignment vertical="center"/>
    </xf>
    <xf numFmtId="0" fontId="4" fillId="20" borderId="2" xfId="0" applyFont="1" applyFill="1" applyBorder="1" applyAlignment="1">
      <alignment horizontal="right" vertical="center" wrapText="1"/>
    </xf>
    <xf numFmtId="10" fontId="4" fillId="20" borderId="2" xfId="0" applyNumberFormat="1" applyFont="1" applyFill="1" applyBorder="1" applyAlignment="1">
      <alignment horizontal="right" vertical="center" wrapText="1"/>
    </xf>
    <xf numFmtId="0" fontId="6" fillId="2" borderId="11" xfId="0" applyFont="1" applyFill="1" applyBorder="1" applyAlignment="1">
      <alignment horizontal="right" vertical="center" wrapText="1"/>
    </xf>
    <xf numFmtId="0" fontId="3" fillId="3" borderId="0" xfId="4" applyFont="1" applyFill="1" applyAlignment="1">
      <alignment vertical="center" wrapText="1"/>
    </xf>
    <xf numFmtId="4" fontId="4" fillId="3" borderId="0" xfId="0" applyNumberFormat="1" applyFont="1" applyFill="1" applyAlignment="1">
      <alignment horizontal="right" vertical="center" wrapText="1"/>
    </xf>
    <xf numFmtId="4" fontId="4" fillId="0" borderId="0" xfId="0" applyNumberFormat="1" applyFont="1" applyAlignment="1">
      <alignment horizontal="right" vertical="center" wrapText="1"/>
    </xf>
    <xf numFmtId="10" fontId="4" fillId="0" borderId="0" xfId="0" applyNumberFormat="1" applyFont="1" applyAlignment="1">
      <alignment horizontal="right" vertical="center" wrapText="1"/>
    </xf>
    <xf numFmtId="0" fontId="4" fillId="17" borderId="0" xfId="0" applyFont="1" applyFill="1" applyAlignment="1">
      <alignment vertical="center" wrapText="1"/>
    </xf>
    <xf numFmtId="4" fontId="4" fillId="17" borderId="0" xfId="0" applyNumberFormat="1" applyFont="1" applyFill="1" applyAlignment="1">
      <alignment horizontal="right" vertical="center" wrapText="1"/>
    </xf>
    <xf numFmtId="10" fontId="4" fillId="17" borderId="0" xfId="0" applyNumberFormat="1" applyFont="1" applyFill="1" applyAlignment="1">
      <alignment horizontal="right" vertical="center" wrapText="1"/>
    </xf>
    <xf numFmtId="0" fontId="4" fillId="17" borderId="0" xfId="0" applyFont="1" applyFill="1" applyAlignment="1">
      <alignment horizontal="right" vertical="center" wrapText="1"/>
    </xf>
    <xf numFmtId="0" fontId="4" fillId="17" borderId="11" xfId="0" applyFont="1" applyFill="1" applyBorder="1" applyAlignment="1">
      <alignment vertical="center" wrapText="1"/>
    </xf>
    <xf numFmtId="0" fontId="4" fillId="17" borderId="11" xfId="0" applyFont="1" applyFill="1" applyBorder="1" applyAlignment="1">
      <alignment horizontal="right" vertical="center" wrapText="1"/>
    </xf>
    <xf numFmtId="10" fontId="4" fillId="17" borderId="11" xfId="0" applyNumberFormat="1" applyFont="1" applyFill="1" applyBorder="1" applyAlignment="1">
      <alignment horizontal="right" vertical="center" wrapText="1"/>
    </xf>
    <xf numFmtId="0" fontId="21" fillId="0" borderId="0" xfId="4" applyFont="1" applyAlignment="1">
      <alignment vertical="center"/>
    </xf>
    <xf numFmtId="0" fontId="15" fillId="0" borderId="0" xfId="0" applyFont="1" applyAlignment="1">
      <alignment vertical="center"/>
    </xf>
    <xf numFmtId="3" fontId="4" fillId="4" borderId="0" xfId="0" applyNumberFormat="1" applyFont="1" applyFill="1" applyAlignment="1">
      <alignment horizontal="right" vertical="center" wrapText="1"/>
    </xf>
    <xf numFmtId="10" fontId="4" fillId="4" borderId="0" xfId="0" applyNumberFormat="1" applyFont="1" applyFill="1" applyAlignment="1">
      <alignment horizontal="right" vertical="center" wrapText="1"/>
    </xf>
    <xf numFmtId="0" fontId="4" fillId="4" borderId="2" xfId="0" applyFont="1" applyFill="1" applyBorder="1" applyAlignment="1">
      <alignment vertical="center" wrapText="1"/>
    </xf>
    <xf numFmtId="0" fontId="4" fillId="4" borderId="2" xfId="0" applyFont="1" applyFill="1" applyBorder="1" applyAlignment="1">
      <alignment horizontal="right" vertical="center" wrapText="1"/>
    </xf>
    <xf numFmtId="3" fontId="4" fillId="4" borderId="2" xfId="0" applyNumberFormat="1" applyFont="1" applyFill="1" applyBorder="1" applyAlignment="1">
      <alignment horizontal="right" vertical="center" wrapText="1"/>
    </xf>
    <xf numFmtId="10" fontId="5" fillId="0" borderId="4" xfId="0" applyNumberFormat="1" applyFont="1" applyBorder="1" applyAlignment="1">
      <alignment horizontal="right" vertical="center"/>
    </xf>
    <xf numFmtId="0" fontId="16" fillId="7" borderId="0" xfId="0" applyFont="1" applyFill="1" applyAlignment="1">
      <alignment vertical="center"/>
    </xf>
    <xf numFmtId="0" fontId="16" fillId="3" borderId="0" xfId="0" applyFont="1" applyFill="1" applyAlignment="1">
      <alignment vertical="center"/>
    </xf>
    <xf numFmtId="0" fontId="16" fillId="0" borderId="4" xfId="0" applyFont="1" applyBorder="1" applyAlignment="1">
      <alignment vertical="center"/>
    </xf>
    <xf numFmtId="0" fontId="5" fillId="0" borderId="6" xfId="0" applyFont="1" applyBorder="1" applyAlignment="1">
      <alignment vertical="center" wrapText="1"/>
    </xf>
    <xf numFmtId="3" fontId="5" fillId="0" borderId="6" xfId="0" applyNumberFormat="1" applyFont="1" applyBorder="1" applyAlignment="1">
      <alignment horizontal="right" vertical="center" wrapText="1"/>
    </xf>
    <xf numFmtId="10" fontId="5" fillId="0" borderId="6" xfId="2" applyNumberFormat="1" applyFont="1" applyBorder="1" applyAlignment="1">
      <alignment horizontal="right" vertical="center" wrapText="1"/>
    </xf>
    <xf numFmtId="0" fontId="3" fillId="0" borderId="11" xfId="0" applyFont="1" applyBorder="1" applyAlignment="1">
      <alignment vertical="center"/>
    </xf>
    <xf numFmtId="10" fontId="3" fillId="0" borderId="11" xfId="0" applyNumberFormat="1" applyFont="1" applyBorder="1" applyAlignment="1">
      <alignment horizontal="right" vertical="center"/>
    </xf>
    <xf numFmtId="0" fontId="5" fillId="0" borderId="11" xfId="0" applyFont="1" applyBorder="1" applyAlignment="1">
      <alignment vertical="center"/>
    </xf>
    <xf numFmtId="3" fontId="5" fillId="0" borderId="11" xfId="0" applyNumberFormat="1" applyFont="1" applyBorder="1" applyAlignment="1">
      <alignment horizontal="right" vertical="center" wrapText="1"/>
    </xf>
    <xf numFmtId="10" fontId="5" fillId="0" borderId="11" xfId="0" applyNumberFormat="1" applyFont="1" applyBorder="1" applyAlignment="1">
      <alignment horizontal="right" vertical="center"/>
    </xf>
    <xf numFmtId="0" fontId="2" fillId="3" borderId="11" xfId="0" applyFont="1" applyFill="1" applyBorder="1" applyAlignment="1">
      <alignment vertical="center"/>
    </xf>
    <xf numFmtId="0" fontId="2" fillId="3" borderId="11" xfId="0" applyFont="1" applyFill="1" applyBorder="1" applyAlignment="1">
      <alignment horizontal="right" vertical="center"/>
    </xf>
    <xf numFmtId="10" fontId="2" fillId="3" borderId="11" xfId="0" applyNumberFormat="1" applyFont="1" applyFill="1" applyBorder="1" applyAlignment="1">
      <alignment horizontal="right" vertical="center"/>
    </xf>
    <xf numFmtId="3" fontId="5" fillId="0" borderId="11" xfId="0" applyNumberFormat="1" applyFont="1" applyBorder="1" applyAlignment="1">
      <alignment horizontal="right" vertical="center"/>
    </xf>
    <xf numFmtId="0" fontId="5" fillId="0" borderId="6" xfId="0" applyFont="1" applyBorder="1" applyAlignment="1">
      <alignment vertical="center"/>
    </xf>
    <xf numFmtId="174" fontId="5" fillId="0" borderId="6" xfId="1" applyNumberFormat="1" applyFont="1" applyBorder="1" applyAlignment="1">
      <alignment vertical="center"/>
    </xf>
    <xf numFmtId="10" fontId="5" fillId="0" borderId="6" xfId="2" applyNumberFormat="1" applyFont="1" applyBorder="1" applyAlignment="1">
      <alignment vertical="center"/>
    </xf>
    <xf numFmtId="0" fontId="16" fillId="0" borderId="6" xfId="0" applyFont="1" applyBorder="1" applyAlignment="1">
      <alignment vertical="center" wrapText="1"/>
    </xf>
    <xf numFmtId="10" fontId="5" fillId="0" borderId="6" xfId="0" applyNumberFormat="1" applyFont="1" applyBorder="1" applyAlignment="1">
      <alignment horizontal="right" vertical="center" wrapText="1"/>
    </xf>
    <xf numFmtId="3" fontId="3" fillId="0" borderId="11" xfId="0" applyNumberFormat="1" applyFont="1" applyBorder="1" applyAlignment="1">
      <alignment horizontal="right" vertical="center"/>
    </xf>
    <xf numFmtId="0" fontId="5" fillId="0" borderId="11" xfId="0" applyFont="1" applyBorder="1" applyAlignment="1">
      <alignment horizontal="right" vertical="center"/>
    </xf>
    <xf numFmtId="0" fontId="6" fillId="8" borderId="0" xfId="0" applyFont="1" applyFill="1" applyAlignment="1">
      <alignment vertical="center"/>
    </xf>
    <xf numFmtId="0" fontId="6" fillId="8" borderId="0" xfId="0" applyFont="1" applyFill="1" applyAlignment="1">
      <alignment horizontal="right" vertical="center"/>
    </xf>
    <xf numFmtId="10" fontId="2" fillId="5" borderId="0" xfId="0" applyNumberFormat="1" applyFont="1" applyFill="1" applyAlignment="1">
      <alignment horizontal="right" vertical="center"/>
    </xf>
    <xf numFmtId="0" fontId="3" fillId="0" borderId="3" xfId="0" applyFont="1" applyBorder="1" applyAlignment="1">
      <alignment vertical="center"/>
    </xf>
    <xf numFmtId="3" fontId="5" fillId="0" borderId="3" xfId="0" applyNumberFormat="1" applyFont="1" applyBorder="1" applyAlignment="1">
      <alignment horizontal="right" vertical="center"/>
    </xf>
    <xf numFmtId="10" fontId="3" fillId="0" borderId="3" xfId="0" applyNumberFormat="1" applyFont="1" applyBorder="1" applyAlignment="1">
      <alignment horizontal="right" vertical="center"/>
    </xf>
    <xf numFmtId="0" fontId="6" fillId="8" borderId="0" xfId="0" applyFont="1" applyFill="1" applyAlignment="1">
      <alignment vertical="center"/>
    </xf>
    <xf numFmtId="0" fontId="5" fillId="0" borderId="3" xfId="0" applyFont="1" applyBorder="1" applyAlignment="1">
      <alignment vertical="center"/>
    </xf>
    <xf numFmtId="10" fontId="5" fillId="0" borderId="3" xfId="0" applyNumberFormat="1" applyFont="1" applyBorder="1" applyAlignment="1">
      <alignment horizontal="right" vertical="center"/>
    </xf>
    <xf numFmtId="0" fontId="16" fillId="0" borderId="0" xfId="0" applyFont="1" applyAlignment="1">
      <alignment horizontal="center"/>
    </xf>
    <xf numFmtId="168" fontId="16" fillId="0" borderId="8" xfId="0" applyNumberFormat="1" applyFont="1" applyBorder="1" applyAlignment="1">
      <alignment vertical="center"/>
    </xf>
    <xf numFmtId="168" fontId="16" fillId="7" borderId="9" xfId="0" applyNumberFormat="1" applyFont="1" applyFill="1" applyBorder="1" applyAlignment="1">
      <alignment vertical="center"/>
    </xf>
    <xf numFmtId="168" fontId="16" fillId="7" borderId="8" xfId="0" applyNumberFormat="1" applyFont="1" applyFill="1" applyBorder="1" applyAlignment="1">
      <alignment vertical="center"/>
    </xf>
    <xf numFmtId="168" fontId="2" fillId="3" borderId="0" xfId="0" applyNumberFormat="1" applyFont="1" applyFill="1" applyAlignment="1">
      <alignment vertical="center"/>
    </xf>
    <xf numFmtId="0" fontId="2" fillId="0" borderId="5" xfId="0" applyFont="1" applyBorder="1" applyAlignment="1">
      <alignment vertical="center"/>
    </xf>
    <xf numFmtId="168" fontId="3" fillId="0" borderId="5" xfId="0" applyNumberFormat="1" applyFont="1" applyBorder="1" applyAlignment="1">
      <alignment vertical="center"/>
    </xf>
    <xf numFmtId="168" fontId="5" fillId="0" borderId="4" xfId="0" applyNumberFormat="1" applyFont="1" applyBorder="1" applyAlignment="1">
      <alignment vertical="center"/>
    </xf>
    <xf numFmtId="0" fontId="2" fillId="3" borderId="7" xfId="0" applyFont="1" applyFill="1" applyBorder="1" applyAlignment="1">
      <alignment vertical="center"/>
    </xf>
    <xf numFmtId="0" fontId="4" fillId="4" borderId="2" xfId="0" applyFont="1" applyFill="1" applyBorder="1" applyAlignment="1">
      <alignment vertical="center"/>
    </xf>
    <xf numFmtId="168" fontId="4" fillId="4" borderId="3" xfId="0" applyNumberFormat="1" applyFont="1" applyFill="1" applyBorder="1" applyAlignment="1">
      <alignment vertical="center"/>
    </xf>
    <xf numFmtId="168" fontId="3" fillId="0" borderId="0" xfId="0" applyNumberFormat="1" applyFont="1" applyAlignment="1">
      <alignment horizontal="right" vertical="center"/>
    </xf>
    <xf numFmtId="0" fontId="2" fillId="3" borderId="5" xfId="0" applyFont="1" applyFill="1" applyBorder="1" applyAlignment="1">
      <alignment vertical="center"/>
    </xf>
    <xf numFmtId="0" fontId="4" fillId="4" borderId="5" xfId="0" applyFont="1" applyFill="1" applyBorder="1" applyAlignment="1">
      <alignment vertical="center"/>
    </xf>
    <xf numFmtId="3" fontId="4" fillId="4" borderId="6" xfId="0" applyNumberFormat="1" applyFont="1" applyFill="1" applyBorder="1" applyAlignment="1">
      <alignment horizontal="right" vertical="center"/>
    </xf>
    <xf numFmtId="170" fontId="2" fillId="3" borderId="0" xfId="1" applyNumberFormat="1" applyFont="1" applyFill="1" applyAlignment="1">
      <alignment vertical="center" wrapText="1"/>
    </xf>
    <xf numFmtId="170" fontId="2" fillId="0" borderId="0" xfId="1" applyNumberFormat="1" applyFont="1" applyAlignment="1">
      <alignment vertical="center"/>
    </xf>
    <xf numFmtId="10" fontId="2" fillId="0" borderId="0" xfId="2" applyNumberFormat="1" applyFont="1" applyAlignment="1">
      <alignment vertical="center"/>
    </xf>
    <xf numFmtId="43" fontId="2" fillId="3" borderId="0" xfId="1" applyFont="1" applyFill="1" applyAlignment="1">
      <alignment horizontal="right" vertical="center"/>
    </xf>
    <xf numFmtId="10" fontId="2" fillId="4" borderId="0" xfId="2" applyNumberFormat="1" applyFont="1" applyFill="1" applyAlignment="1">
      <alignment horizontal="right" vertical="center"/>
    </xf>
    <xf numFmtId="43" fontId="4" fillId="4" borderId="4" xfId="1" applyFont="1" applyFill="1" applyBorder="1" applyAlignment="1">
      <alignment horizontal="right" vertical="center"/>
    </xf>
    <xf numFmtId="10" fontId="4" fillId="4" borderId="4" xfId="2" applyNumberFormat="1" applyFont="1" applyFill="1" applyBorder="1" applyAlignment="1">
      <alignment horizontal="right" vertical="center"/>
    </xf>
    <xf numFmtId="0" fontId="6" fillId="13" borderId="5" xfId="0" applyFont="1" applyFill="1" applyBorder="1" applyAlignment="1">
      <alignment horizontal="right" vertical="center"/>
    </xf>
    <xf numFmtId="43" fontId="2" fillId="11" borderId="0" xfId="1" applyFont="1" applyFill="1" applyAlignment="1">
      <alignment horizontal="right" vertical="center"/>
    </xf>
    <xf numFmtId="43" fontId="2" fillId="11" borderId="0" xfId="1" applyFont="1" applyFill="1" applyAlignment="1">
      <alignment vertical="center"/>
    </xf>
    <xf numFmtId="43" fontId="2" fillId="11" borderId="0" xfId="0" applyNumberFormat="1" applyFont="1" applyFill="1" applyAlignment="1">
      <alignment horizontal="right" vertical="center"/>
    </xf>
    <xf numFmtId="43" fontId="2" fillId="4" borderId="0" xfId="1" applyFont="1" applyFill="1" applyAlignment="1">
      <alignment vertical="center"/>
    </xf>
    <xf numFmtId="43" fontId="4" fillId="0" borderId="4" xfId="0" applyNumberFormat="1" applyFont="1" applyBorder="1" applyAlignment="1">
      <alignment horizontal="right" vertical="center"/>
    </xf>
    <xf numFmtId="170" fontId="4" fillId="0" borderId="5" xfId="0" applyNumberFormat="1" applyFont="1" applyBorder="1" applyAlignment="1">
      <alignment horizontal="right" vertical="center"/>
    </xf>
    <xf numFmtId="43" fontId="2" fillId="5" borderId="0" xfId="1" applyFont="1" applyFill="1" applyAlignment="1">
      <alignment horizontal="right" vertical="center"/>
    </xf>
    <xf numFmtId="10" fontId="2" fillId="5" borderId="0" xfId="2" applyNumberFormat="1" applyFont="1" applyFill="1" applyAlignment="1">
      <alignment horizontal="right" vertical="center"/>
    </xf>
    <xf numFmtId="43" fontId="4" fillId="0" borderId="4" xfId="1" applyFont="1" applyBorder="1" applyAlignment="1">
      <alignment horizontal="right" vertical="center"/>
    </xf>
    <xf numFmtId="10" fontId="4" fillId="0" borderId="4" xfId="2" applyNumberFormat="1" applyFont="1" applyBorder="1" applyAlignment="1">
      <alignment horizontal="right" vertical="center"/>
    </xf>
    <xf numFmtId="170" fontId="2" fillId="4" borderId="0" xfId="1" applyNumberFormat="1" applyFont="1" applyFill="1" applyAlignment="1">
      <alignment horizontal="right" vertical="center"/>
    </xf>
    <xf numFmtId="172" fontId="2" fillId="4" borderId="0" xfId="1" applyNumberFormat="1" applyFont="1" applyFill="1" applyAlignment="1">
      <alignment horizontal="right" vertical="center"/>
    </xf>
    <xf numFmtId="43" fontId="4" fillId="4" borderId="4" xfId="0" applyNumberFormat="1" applyFont="1" applyFill="1" applyBorder="1" applyAlignment="1">
      <alignment horizontal="right" vertical="center"/>
    </xf>
    <xf numFmtId="170" fontId="4" fillId="4" borderId="4" xfId="0" applyNumberFormat="1" applyFont="1" applyFill="1" applyBorder="1" applyAlignment="1">
      <alignment horizontal="right" vertical="center"/>
    </xf>
    <xf numFmtId="9" fontId="4" fillId="4" borderId="4" xfId="2" applyFont="1" applyFill="1" applyBorder="1" applyAlignment="1">
      <alignment horizontal="right" vertical="center"/>
    </xf>
    <xf numFmtId="0" fontId="4" fillId="0" borderId="4" xfId="0" applyFont="1" applyBorder="1" applyAlignment="1">
      <alignment horizontal="center" vertical="center"/>
    </xf>
    <xf numFmtId="170" fontId="16" fillId="0" borderId="0" xfId="0" applyNumberFormat="1" applyFont="1"/>
    <xf numFmtId="170" fontId="4" fillId="4" borderId="4" xfId="1" applyNumberFormat="1" applyFont="1" applyFill="1" applyBorder="1" applyAlignment="1">
      <alignment horizontal="right" vertical="center"/>
    </xf>
    <xf numFmtId="43" fontId="16" fillId="0" borderId="0" xfId="0" applyNumberFormat="1" applyFont="1"/>
    <xf numFmtId="9" fontId="4" fillId="4" borderId="4" xfId="2" applyFont="1" applyFill="1" applyBorder="1" applyAlignment="1">
      <alignment horizontal="right" vertical="center" wrapText="1"/>
    </xf>
    <xf numFmtId="0" fontId="12" fillId="2" borderId="0" xfId="0" applyFont="1" applyFill="1" applyAlignment="1">
      <alignment horizontal="right" vertical="center" wrapText="1"/>
    </xf>
    <xf numFmtId="0" fontId="3" fillId="0" borderId="0" xfId="4" applyFont="1" applyAlignment="1">
      <alignment horizontal="justify" vertical="center" wrapText="1"/>
    </xf>
    <xf numFmtId="0" fontId="3" fillId="3" borderId="0" xfId="4" applyFont="1" applyFill="1" applyAlignment="1">
      <alignment horizontal="justify" vertical="center" wrapText="1"/>
    </xf>
    <xf numFmtId="0" fontId="2" fillId="0" borderId="8" xfId="0" applyFont="1" applyBorder="1" applyAlignment="1">
      <alignment horizontal="center" vertical="center"/>
    </xf>
    <xf numFmtId="0" fontId="16" fillId="0" borderId="0" xfId="0" applyFont="1" applyAlignment="1">
      <alignment vertical="center" wrapText="1"/>
    </xf>
    <xf numFmtId="0" fontId="3" fillId="0" borderId="2" xfId="0" applyFont="1" applyBorder="1" applyAlignment="1">
      <alignment vertical="center" wrapText="1"/>
    </xf>
    <xf numFmtId="0" fontId="5" fillId="0" borderId="35" xfId="0" applyFont="1" applyBorder="1" applyAlignment="1">
      <alignment vertical="center" wrapText="1"/>
    </xf>
    <xf numFmtId="0" fontId="3" fillId="0" borderId="35" xfId="0" applyFont="1" applyBorder="1" applyAlignment="1">
      <alignment vertical="center" wrapText="1"/>
    </xf>
    <xf numFmtId="0" fontId="3" fillId="0" borderId="35" xfId="0" applyFont="1" applyBorder="1" applyAlignment="1">
      <alignment horizontal="justify" vertical="center" wrapText="1"/>
    </xf>
    <xf numFmtId="0" fontId="16" fillId="0" borderId="0" xfId="0" applyFont="1" applyAlignment="1">
      <alignment wrapText="1"/>
    </xf>
    <xf numFmtId="0" fontId="13" fillId="3" borderId="0" xfId="4" applyFont="1" applyFill="1" applyAlignment="1">
      <alignment horizontal="justify" vertical="center" wrapText="1"/>
    </xf>
    <xf numFmtId="0" fontId="13" fillId="0" borderId="0" xfId="4" applyFont="1" applyAlignment="1">
      <alignment horizontal="justify" vertical="center" wrapText="1"/>
    </xf>
    <xf numFmtId="0" fontId="16" fillId="0" borderId="2" xfId="0" applyFont="1" applyBorder="1" applyAlignment="1">
      <alignment vertical="center" wrapText="1"/>
    </xf>
    <xf numFmtId="10" fontId="2" fillId="0" borderId="0" xfId="0" applyNumberFormat="1" applyFont="1" applyAlignment="1">
      <alignment horizontal="center" vertical="center"/>
    </xf>
    <xf numFmtId="10" fontId="2" fillId="3" borderId="0" xfId="0" applyNumberFormat="1" applyFont="1" applyFill="1" applyAlignment="1">
      <alignment horizontal="center" vertical="center"/>
    </xf>
    <xf numFmtId="3" fontId="2" fillId="0" borderId="8" xfId="0" applyNumberFormat="1" applyFont="1" applyBorder="1" applyAlignment="1">
      <alignment horizontal="right" vertical="center"/>
    </xf>
    <xf numFmtId="10" fontId="2" fillId="0" borderId="8" xfId="0" applyNumberFormat="1" applyFont="1" applyBorder="1" applyAlignment="1">
      <alignment horizontal="center" vertical="center"/>
    </xf>
    <xf numFmtId="0" fontId="3" fillId="0" borderId="0" xfId="0" applyFont="1" applyAlignment="1">
      <alignment horizontal="right" vertical="center" wrapText="1"/>
    </xf>
    <xf numFmtId="0" fontId="5" fillId="0" borderId="5" xfId="0" applyFont="1" applyBorder="1" applyAlignment="1">
      <alignment vertical="center" wrapText="1"/>
    </xf>
    <xf numFmtId="0" fontId="5" fillId="0" borderId="5" xfId="0" applyFont="1" applyBorder="1" applyAlignment="1">
      <alignment horizontal="right" vertical="center" wrapText="1"/>
    </xf>
    <xf numFmtId="0" fontId="4" fillId="0" borderId="5" xfId="0" applyFont="1" applyBorder="1" applyAlignment="1">
      <alignment horizontal="right" vertical="center" wrapText="1"/>
    </xf>
    <xf numFmtId="0" fontId="4" fillId="3" borderId="0" xfId="0" applyFont="1" applyFill="1" applyAlignment="1">
      <alignment vertical="center"/>
    </xf>
    <xf numFmtId="0" fontId="4" fillId="0" borderId="0" xfId="0" applyFont="1" applyAlignment="1">
      <alignment vertical="center"/>
    </xf>
    <xf numFmtId="0" fontId="2" fillId="0" borderId="0" xfId="0" applyFont="1" applyAlignment="1">
      <alignment horizontal="justify" vertical="center"/>
    </xf>
    <xf numFmtId="0" fontId="4" fillId="0" borderId="14" xfId="0" applyFont="1" applyBorder="1" applyAlignment="1">
      <alignment vertical="center"/>
    </xf>
    <xf numFmtId="0" fontId="2" fillId="0" borderId="14" xfId="0" applyFont="1" applyBorder="1" applyAlignment="1">
      <alignment horizontal="justify" vertical="center"/>
    </xf>
    <xf numFmtId="0" fontId="2" fillId="0" borderId="14" xfId="0" applyFont="1" applyBorder="1" applyAlignment="1">
      <alignment horizontal="justify" vertical="center" wrapText="1"/>
    </xf>
    <xf numFmtId="3" fontId="2" fillId="3" borderId="3" xfId="0" applyNumberFormat="1" applyFont="1" applyFill="1" applyBorder="1" applyAlignment="1">
      <alignment horizontal="center" vertical="center"/>
    </xf>
    <xf numFmtId="0" fontId="4" fillId="7" borderId="15" xfId="0" applyFont="1" applyFill="1" applyBorder="1" applyAlignment="1">
      <alignment horizontal="center" vertical="center"/>
    </xf>
    <xf numFmtId="0" fontId="4" fillId="3" borderId="29" xfId="0" applyFont="1" applyFill="1" applyBorder="1" applyAlignment="1">
      <alignment vertical="center"/>
    </xf>
    <xf numFmtId="0" fontId="2" fillId="3" borderId="18" xfId="0" applyFont="1" applyFill="1" applyBorder="1" applyAlignment="1">
      <alignment vertical="center"/>
    </xf>
    <xf numFmtId="0" fontId="2" fillId="3" borderId="29" xfId="0" applyFont="1" applyFill="1" applyBorder="1" applyAlignment="1">
      <alignment horizontal="center" vertical="center"/>
    </xf>
    <xf numFmtId="0" fontId="4" fillId="3" borderId="17" xfId="0" applyFont="1" applyFill="1" applyBorder="1" applyAlignment="1">
      <alignment vertical="center"/>
    </xf>
    <xf numFmtId="0" fontId="2" fillId="3" borderId="17" xfId="0" applyFont="1" applyFill="1" applyBorder="1" applyAlignment="1">
      <alignment horizontal="center" vertical="center"/>
    </xf>
    <xf numFmtId="0" fontId="16" fillId="3" borderId="18" xfId="0" applyFont="1" applyFill="1" applyBorder="1" applyAlignment="1">
      <alignment vertical="center"/>
    </xf>
    <xf numFmtId="0" fontId="2" fillId="3" borderId="19" xfId="0" applyFont="1" applyFill="1" applyBorder="1" applyAlignment="1">
      <alignment horizontal="center" vertical="center"/>
    </xf>
    <xf numFmtId="0" fontId="2" fillId="3" borderId="20" xfId="0" applyFont="1" applyFill="1" applyBorder="1" applyAlignment="1">
      <alignment vertical="center"/>
    </xf>
    <xf numFmtId="0" fontId="2" fillId="3" borderId="21" xfId="0" applyFont="1" applyFill="1" applyBorder="1" applyAlignment="1">
      <alignment vertical="center"/>
    </xf>
    <xf numFmtId="10" fontId="2" fillId="3" borderId="21" xfId="0" applyNumberFormat="1" applyFont="1" applyFill="1" applyBorder="1" applyAlignment="1">
      <alignment horizontal="center" vertical="center"/>
    </xf>
    <xf numFmtId="0" fontId="2" fillId="3" borderId="34" xfId="0" applyFont="1" applyFill="1" applyBorder="1" applyAlignment="1">
      <alignment horizontal="center" vertical="center"/>
    </xf>
    <xf numFmtId="0" fontId="2" fillId="3" borderId="22" xfId="0" applyFont="1" applyFill="1" applyBorder="1" applyAlignment="1">
      <alignment vertical="center"/>
    </xf>
    <xf numFmtId="0" fontId="2" fillId="3" borderId="22" xfId="0" applyFont="1" applyFill="1" applyBorder="1" applyAlignment="1">
      <alignment horizontal="center" vertical="center"/>
    </xf>
    <xf numFmtId="0" fontId="4" fillId="3" borderId="16" xfId="0" applyFont="1" applyFill="1" applyBorder="1" applyAlignment="1">
      <alignment vertical="center"/>
    </xf>
    <xf numFmtId="0" fontId="2" fillId="3" borderId="15" xfId="0" applyFont="1" applyFill="1" applyBorder="1" applyAlignment="1">
      <alignment vertical="center"/>
    </xf>
    <xf numFmtId="0" fontId="2" fillId="3" borderId="23" xfId="0" applyFont="1" applyFill="1" applyBorder="1" applyAlignment="1">
      <alignment vertical="center"/>
    </xf>
    <xf numFmtId="0" fontId="2" fillId="3" borderId="23" xfId="0" applyFont="1" applyFill="1" applyBorder="1" applyAlignment="1">
      <alignment horizontal="center" vertical="center"/>
    </xf>
    <xf numFmtId="0" fontId="5" fillId="0" borderId="22"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10" fontId="3" fillId="0" borderId="0" xfId="0" applyNumberFormat="1" applyFont="1" applyAlignment="1">
      <alignment horizontal="center" vertical="center"/>
    </xf>
    <xf numFmtId="0" fontId="3" fillId="0" borderId="17" xfId="0" applyFont="1" applyBorder="1" applyAlignment="1">
      <alignment horizontal="center" vertical="center"/>
    </xf>
    <xf numFmtId="0" fontId="4" fillId="3" borderId="22" xfId="0" applyFont="1" applyFill="1" applyBorder="1" applyAlignment="1">
      <alignment vertical="center"/>
    </xf>
    <xf numFmtId="0" fontId="2" fillId="3" borderId="17" xfId="0" applyFont="1" applyFill="1" applyBorder="1" applyAlignment="1">
      <alignment vertical="center"/>
    </xf>
    <xf numFmtId="0" fontId="2" fillId="3" borderId="17" xfId="0" applyFont="1" applyFill="1" applyBorder="1" applyAlignment="1">
      <alignment horizontal="center" vertical="center"/>
    </xf>
    <xf numFmtId="0" fontId="4" fillId="3" borderId="23" xfId="0" applyFont="1" applyFill="1" applyBorder="1" applyAlignment="1">
      <alignment vertical="center"/>
    </xf>
    <xf numFmtId="0" fontId="2" fillId="3" borderId="16" xfId="0" applyFont="1" applyFill="1" applyBorder="1" applyAlignment="1">
      <alignment vertical="center"/>
    </xf>
    <xf numFmtId="0" fontId="2" fillId="3" borderId="24" xfId="0" applyFont="1" applyFill="1" applyBorder="1" applyAlignment="1">
      <alignment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5" fillId="0" borderId="17" xfId="0" applyFont="1" applyBorder="1" applyAlignment="1">
      <alignment vertical="center"/>
    </xf>
    <xf numFmtId="0" fontId="2" fillId="3" borderId="17" xfId="0" applyFont="1" applyFill="1" applyBorder="1" applyAlignment="1">
      <alignment vertical="center"/>
    </xf>
    <xf numFmtId="0" fontId="2" fillId="3" borderId="25" xfId="0" applyFont="1" applyFill="1" applyBorder="1" applyAlignment="1">
      <alignment vertical="center"/>
    </xf>
    <xf numFmtId="0" fontId="2" fillId="3" borderId="26" xfId="0" applyFont="1" applyFill="1" applyBorder="1" applyAlignment="1">
      <alignment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23" xfId="0" applyFont="1" applyBorder="1" applyAlignment="1">
      <alignment vertical="center"/>
    </xf>
    <xf numFmtId="0" fontId="5" fillId="0" borderId="16" xfId="0" applyFont="1" applyBorder="1" applyAlignment="1">
      <alignment vertical="center"/>
    </xf>
    <xf numFmtId="0" fontId="3" fillId="0" borderId="24" xfId="0" applyFont="1" applyBorder="1" applyAlignment="1">
      <alignment vertical="center"/>
    </xf>
    <xf numFmtId="0" fontId="3" fillId="0" borderId="15" xfId="0" applyFont="1" applyBorder="1" applyAlignment="1">
      <alignment horizontal="center" vertical="center"/>
    </xf>
    <xf numFmtId="0" fontId="5" fillId="0" borderId="16" xfId="0" applyFont="1" applyBorder="1" applyAlignment="1">
      <alignment horizontal="center" vertical="center"/>
    </xf>
    <xf numFmtId="0" fontId="4" fillId="3" borderId="16" xfId="0" applyFont="1" applyFill="1" applyBorder="1" applyAlignment="1">
      <alignment vertical="center"/>
    </xf>
    <xf numFmtId="0" fontId="4" fillId="3" borderId="16" xfId="0" applyFont="1" applyFill="1" applyBorder="1" applyAlignment="1">
      <alignment horizontal="center"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2" fillId="3" borderId="29" xfId="0" applyFont="1" applyFill="1" applyBorder="1" applyAlignment="1">
      <alignment vertical="center"/>
    </xf>
    <xf numFmtId="0" fontId="4" fillId="3" borderId="19" xfId="0" applyFont="1" applyFill="1" applyBorder="1" applyAlignment="1">
      <alignment vertical="center"/>
    </xf>
    <xf numFmtId="0" fontId="2" fillId="3" borderId="19" xfId="0" applyFont="1" applyFill="1" applyBorder="1" applyAlignment="1">
      <alignment vertical="center"/>
    </xf>
    <xf numFmtId="0" fontId="4" fillId="3" borderId="21" xfId="0" applyFont="1" applyFill="1" applyBorder="1" applyAlignment="1">
      <alignment vertical="center"/>
    </xf>
    <xf numFmtId="0" fontId="2" fillId="3" borderId="29" xfId="0" applyFont="1" applyFill="1" applyBorder="1" applyAlignment="1">
      <alignment horizontal="center" vertical="center"/>
    </xf>
    <xf numFmtId="0" fontId="5" fillId="0" borderId="29"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10" fontId="3" fillId="0" borderId="20" xfId="0" applyNumberFormat="1"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vertical="center"/>
    </xf>
    <xf numFmtId="0" fontId="2" fillId="0" borderId="24" xfId="0" applyFont="1" applyBorder="1" applyAlignment="1">
      <alignment vertical="center"/>
    </xf>
    <xf numFmtId="0" fontId="2" fillId="0" borderId="15" xfId="0" applyFont="1" applyBorder="1" applyAlignment="1">
      <alignment vertical="center"/>
    </xf>
    <xf numFmtId="0" fontId="25" fillId="3" borderId="17" xfId="0" applyFont="1" applyFill="1" applyBorder="1" applyAlignment="1">
      <alignment horizontal="center" vertical="center"/>
    </xf>
    <xf numFmtId="0" fontId="5" fillId="0" borderId="31" xfId="0" applyFont="1" applyBorder="1" applyAlignment="1">
      <alignment vertical="center"/>
    </xf>
    <xf numFmtId="0" fontId="3" fillId="0" borderId="32" xfId="0" applyFont="1" applyBorder="1" applyAlignment="1">
      <alignment vertical="center"/>
    </xf>
    <xf numFmtId="10" fontId="3" fillId="0" borderId="33" xfId="0" applyNumberFormat="1" applyFont="1" applyBorder="1" applyAlignment="1">
      <alignment horizontal="center" vertical="center"/>
    </xf>
    <xf numFmtId="0" fontId="3" fillId="0" borderId="31" xfId="0" applyFont="1" applyBorder="1" applyAlignment="1">
      <alignment horizontal="center" vertical="center"/>
    </xf>
    <xf numFmtId="10" fontId="2" fillId="3" borderId="23" xfId="0" applyNumberFormat="1" applyFont="1" applyFill="1" applyBorder="1" applyAlignment="1">
      <alignment horizontal="center" vertical="center"/>
    </xf>
    <xf numFmtId="0" fontId="4" fillId="0" borderId="23" xfId="0" applyFont="1" applyBorder="1" applyAlignment="1">
      <alignment vertical="center"/>
    </xf>
    <xf numFmtId="10" fontId="3" fillId="0" borderId="15" xfId="0" applyNumberFormat="1" applyFont="1" applyBorder="1" applyAlignment="1">
      <alignment horizontal="center" vertical="center"/>
    </xf>
    <xf numFmtId="0" fontId="2" fillId="0" borderId="16" xfId="0" applyFont="1" applyBorder="1" applyAlignment="1">
      <alignment horizontal="center" vertical="center"/>
    </xf>
    <xf numFmtId="0" fontId="4" fillId="7" borderId="33" xfId="0" applyFont="1" applyFill="1" applyBorder="1" applyAlignment="1">
      <alignment horizontal="center" vertical="center"/>
    </xf>
    <xf numFmtId="0" fontId="4" fillId="3" borderId="17" xfId="0" applyFont="1" applyFill="1" applyBorder="1" applyAlignment="1">
      <alignment vertical="center"/>
    </xf>
    <xf numFmtId="10" fontId="2" fillId="3" borderId="15" xfId="0" applyNumberFormat="1" applyFont="1" applyFill="1" applyBorder="1" applyAlignment="1">
      <alignment horizontal="center" vertical="center"/>
    </xf>
    <xf numFmtId="0" fontId="4" fillId="3" borderId="29" xfId="0" applyFont="1" applyFill="1" applyBorder="1" applyAlignment="1">
      <alignment vertical="center"/>
    </xf>
    <xf numFmtId="0" fontId="4" fillId="0" borderId="29" xfId="0" applyFont="1" applyBorder="1" applyAlignment="1">
      <alignment vertical="center"/>
    </xf>
    <xf numFmtId="0" fontId="4" fillId="0" borderId="31" xfId="0" applyFont="1" applyBorder="1" applyAlignment="1">
      <alignment vertical="center"/>
    </xf>
    <xf numFmtId="0" fontId="3" fillId="3" borderId="0" xfId="4" applyFont="1" applyFill="1" applyAlignment="1">
      <alignment horizontal="justify" vertical="center" wrapText="1"/>
    </xf>
    <xf numFmtId="0" fontId="4" fillId="3" borderId="14" xfId="0" applyFont="1" applyFill="1" applyBorder="1" applyAlignment="1">
      <alignment vertical="center" wrapText="1"/>
    </xf>
    <xf numFmtId="0" fontId="3" fillId="3" borderId="14" xfId="4" applyFont="1" applyFill="1" applyBorder="1" applyAlignment="1">
      <alignment horizontal="justify" vertical="center" wrapText="1"/>
    </xf>
    <xf numFmtId="0" fontId="3" fillId="3" borderId="14" xfId="4" applyFont="1" applyFill="1" applyBorder="1" applyAlignment="1">
      <alignment horizontal="justify" vertical="center" wrapText="1"/>
    </xf>
    <xf numFmtId="9" fontId="2" fillId="3" borderId="0" xfId="0" applyNumberFormat="1" applyFont="1" applyFill="1" applyAlignment="1">
      <alignment horizontal="center" vertical="center"/>
    </xf>
    <xf numFmtId="9" fontId="2" fillId="3" borderId="0" xfId="0" applyNumberFormat="1" applyFont="1" applyFill="1" applyAlignment="1">
      <alignment horizontal="center" vertical="center" wrapText="1"/>
    </xf>
    <xf numFmtId="9" fontId="2" fillId="4" borderId="0" xfId="0" applyNumberFormat="1" applyFont="1" applyFill="1" applyAlignment="1">
      <alignment horizontal="center" vertical="center"/>
    </xf>
    <xf numFmtId="9" fontId="2" fillId="4" borderId="0" xfId="0" applyNumberFormat="1" applyFont="1" applyFill="1" applyAlignment="1">
      <alignment horizontal="center" vertical="center" wrapText="1"/>
    </xf>
    <xf numFmtId="0" fontId="3" fillId="3" borderId="12" xfId="4" applyFont="1" applyFill="1" applyBorder="1" applyAlignment="1">
      <alignment horizontal="justify" vertical="center" wrapText="1"/>
    </xf>
    <xf numFmtId="0" fontId="3" fillId="3" borderId="2" xfId="4" applyFont="1" applyFill="1" applyBorder="1" applyAlignment="1">
      <alignment horizontal="justify" vertical="center" wrapText="1"/>
    </xf>
    <xf numFmtId="0" fontId="4" fillId="15" borderId="3" xfId="0" applyFont="1" applyFill="1" applyBorder="1" applyAlignment="1">
      <alignment vertical="center" wrapText="1"/>
    </xf>
    <xf numFmtId="0" fontId="6" fillId="15" borderId="2" xfId="0" applyFont="1" applyFill="1" applyBorder="1" applyAlignment="1">
      <alignment vertical="center" wrapText="1"/>
    </xf>
    <xf numFmtId="0" fontId="6" fillId="14" borderId="2" xfId="0" applyFont="1" applyFill="1" applyBorder="1" applyAlignment="1">
      <alignment vertical="center" wrapText="1"/>
    </xf>
    <xf numFmtId="0" fontId="5" fillId="14" borderId="2" xfId="0" applyFont="1" applyFill="1" applyBorder="1" applyAlignment="1">
      <alignment vertical="center" wrapText="1"/>
    </xf>
    <xf numFmtId="0" fontId="6" fillId="2" borderId="0" xfId="0" applyFont="1" applyFill="1" applyAlignment="1">
      <alignment horizontal="center" vertical="center" wrapText="1"/>
    </xf>
    <xf numFmtId="0" fontId="2" fillId="3" borderId="5" xfId="0" applyFont="1" applyFill="1" applyBorder="1" applyAlignment="1">
      <alignment horizontal="center" vertical="center"/>
    </xf>
    <xf numFmtId="10" fontId="2" fillId="3" borderId="5" xfId="0" applyNumberFormat="1"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0" xfId="0" applyFont="1" applyFill="1" applyAlignment="1">
      <alignment horizontal="center" vertical="center" wrapText="1"/>
    </xf>
    <xf numFmtId="0" fontId="2" fillId="0" borderId="2" xfId="0" applyFont="1" applyBorder="1" applyAlignment="1">
      <alignment horizontal="center" vertical="center" wrapText="1"/>
    </xf>
    <xf numFmtId="10" fontId="2" fillId="5" borderId="0" xfId="0" applyNumberFormat="1" applyFont="1" applyFill="1" applyAlignment="1">
      <alignment horizontal="right" vertical="center" wrapText="1"/>
    </xf>
    <xf numFmtId="3" fontId="5" fillId="0" borderId="4" xfId="0" applyNumberFormat="1" applyFont="1" applyBorder="1" applyAlignment="1">
      <alignment horizontal="right" vertical="center" wrapText="1"/>
    </xf>
    <xf numFmtId="10" fontId="5" fillId="0" borderId="4" xfId="0" applyNumberFormat="1" applyFont="1" applyBorder="1" applyAlignment="1">
      <alignment horizontal="right" vertical="center" wrapText="1"/>
    </xf>
    <xf numFmtId="0" fontId="4" fillId="4" borderId="11" xfId="0" applyFont="1" applyFill="1" applyBorder="1" applyAlignment="1">
      <alignment vertical="center" wrapText="1"/>
    </xf>
    <xf numFmtId="0" fontId="4" fillId="4" borderId="11" xfId="0" applyFont="1" applyFill="1" applyBorder="1" applyAlignment="1">
      <alignment horizontal="right" vertical="center" wrapText="1"/>
    </xf>
    <xf numFmtId="10" fontId="2" fillId="4" borderId="11" xfId="0" applyNumberFormat="1" applyFont="1" applyFill="1" applyBorder="1" applyAlignment="1">
      <alignment horizontal="right" vertical="center" wrapText="1"/>
    </xf>
    <xf numFmtId="168" fontId="4" fillId="7" borderId="0" xfId="0" applyNumberFormat="1" applyFont="1" applyFill="1" applyAlignment="1">
      <alignment horizontal="right" vertical="center"/>
    </xf>
    <xf numFmtId="168" fontId="4" fillId="7" borderId="5" xfId="0" applyNumberFormat="1" applyFont="1" applyFill="1" applyBorder="1" applyAlignment="1">
      <alignment horizontal="right" vertical="center"/>
    </xf>
    <xf numFmtId="0" fontId="3" fillId="0" borderId="4" xfId="0" applyFont="1" applyBorder="1" applyAlignment="1">
      <alignment vertical="center"/>
    </xf>
    <xf numFmtId="168" fontId="4" fillId="4" borderId="5" xfId="0" applyNumberFormat="1" applyFont="1" applyFill="1" applyBorder="1" applyAlignment="1">
      <alignment horizontal="right" vertical="center"/>
    </xf>
    <xf numFmtId="0" fontId="3" fillId="0" borderId="5" xfId="0" applyFont="1" applyBorder="1" applyAlignment="1">
      <alignment vertical="center"/>
    </xf>
    <xf numFmtId="10" fontId="4" fillId="4" borderId="4" xfId="0" applyNumberFormat="1" applyFont="1" applyFill="1" applyBorder="1" applyAlignment="1">
      <alignment horizontal="right" vertical="center"/>
    </xf>
    <xf numFmtId="0" fontId="12" fillId="2" borderId="0" xfId="0" applyFont="1" applyFill="1" applyAlignment="1">
      <alignment vertical="center"/>
    </xf>
    <xf numFmtId="0" fontId="12" fillId="2" borderId="11" xfId="0" applyFont="1" applyFill="1" applyBorder="1" applyAlignment="1">
      <alignment vertical="center"/>
    </xf>
    <xf numFmtId="0" fontId="6" fillId="2" borderId="11" xfId="0" applyFont="1" applyFill="1" applyBorder="1" applyAlignment="1">
      <alignment horizontal="right" vertical="center"/>
    </xf>
    <xf numFmtId="0" fontId="2" fillId="0" borderId="11" xfId="0" applyFont="1" applyBorder="1" applyAlignment="1">
      <alignment vertical="center"/>
    </xf>
    <xf numFmtId="168" fontId="3" fillId="0" borderId="11" xfId="0" applyNumberFormat="1" applyFont="1" applyBorder="1" applyAlignment="1">
      <alignment horizontal="right" vertical="center"/>
    </xf>
    <xf numFmtId="0" fontId="4" fillId="4" borderId="11" xfId="0" applyFont="1" applyFill="1" applyBorder="1" applyAlignment="1">
      <alignment vertical="center"/>
    </xf>
    <xf numFmtId="168" fontId="4" fillId="4" borderId="11" xfId="0" applyNumberFormat="1" applyFont="1" applyFill="1" applyBorder="1" applyAlignment="1">
      <alignment horizontal="right" vertical="center"/>
    </xf>
    <xf numFmtId="10" fontId="4" fillId="4" borderId="11" xfId="0" applyNumberFormat="1" applyFont="1" applyFill="1" applyBorder="1" applyAlignment="1">
      <alignment horizontal="right" vertical="center"/>
    </xf>
    <xf numFmtId="0" fontId="20" fillId="3" borderId="0" xfId="0" applyFont="1" applyFill="1" applyAlignment="1">
      <alignment horizontal="center" vertical="center"/>
    </xf>
    <xf numFmtId="0" fontId="20" fillId="4" borderId="0" xfId="0" applyFont="1" applyFill="1" applyAlignment="1">
      <alignment horizontal="center" vertical="center"/>
    </xf>
    <xf numFmtId="0" fontId="20" fillId="0" borderId="0" xfId="0" applyFont="1" applyAlignment="1">
      <alignment horizontal="center" vertical="center"/>
    </xf>
    <xf numFmtId="0" fontId="20" fillId="3" borderId="0" xfId="0" applyFont="1" applyFill="1" applyAlignment="1">
      <alignment vertical="center"/>
    </xf>
    <xf numFmtId="0" fontId="20" fillId="3" borderId="0" xfId="0" applyFont="1" applyFill="1" applyAlignment="1">
      <alignment horizontal="center" vertical="center"/>
    </xf>
    <xf numFmtId="0" fontId="20" fillId="3" borderId="0" xfId="0" applyFont="1" applyFill="1" applyAlignment="1">
      <alignment vertical="center"/>
    </xf>
    <xf numFmtId="0" fontId="20" fillId="0" borderId="0" xfId="0" applyFont="1" applyAlignment="1">
      <alignment vertical="center"/>
    </xf>
    <xf numFmtId="0" fontId="2" fillId="3" borderId="10" xfId="0" applyFont="1" applyFill="1" applyBorder="1" applyAlignment="1">
      <alignment vertical="center"/>
    </xf>
    <xf numFmtId="0" fontId="20" fillId="3" borderId="10" xfId="0" applyFont="1" applyFill="1" applyBorder="1" applyAlignment="1">
      <alignment horizontal="center" vertical="center"/>
    </xf>
    <xf numFmtId="0" fontId="20" fillId="3" borderId="10" xfId="0" applyFont="1" applyFill="1" applyBorder="1" applyAlignment="1">
      <alignment vertical="center"/>
    </xf>
    <xf numFmtId="0" fontId="2" fillId="10" borderId="0" xfId="0" applyFont="1" applyFill="1" applyAlignment="1">
      <alignment horizontal="right" vertical="center"/>
    </xf>
    <xf numFmtId="3" fontId="2" fillId="10" borderId="0" xfId="0" applyNumberFormat="1" applyFont="1" applyFill="1" applyAlignment="1">
      <alignment horizontal="right" vertical="center"/>
    </xf>
    <xf numFmtId="43" fontId="2" fillId="0" borderId="0" xfId="1" applyFont="1" applyAlignment="1">
      <alignment horizontal="right" vertical="center"/>
    </xf>
    <xf numFmtId="168" fontId="16" fillId="0" borderId="0" xfId="0" applyNumberFormat="1" applyFont="1"/>
    <xf numFmtId="3" fontId="2" fillId="4" borderId="5" xfId="0" applyNumberFormat="1" applyFont="1" applyFill="1" applyBorder="1" applyAlignment="1">
      <alignment horizontal="right" vertical="center"/>
    </xf>
    <xf numFmtId="0" fontId="4" fillId="7" borderId="5" xfId="0" applyFont="1" applyFill="1" applyBorder="1" applyAlignment="1">
      <alignment vertical="center"/>
    </xf>
    <xf numFmtId="3" fontId="4" fillId="7" borderId="5" xfId="0" applyNumberFormat="1" applyFont="1" applyFill="1" applyBorder="1" applyAlignment="1">
      <alignment horizontal="right" vertical="center"/>
    </xf>
    <xf numFmtId="168" fontId="6" fillId="2" borderId="2" xfId="0" applyNumberFormat="1" applyFont="1" applyFill="1" applyBorder="1" applyAlignment="1">
      <alignment vertical="center"/>
    </xf>
    <xf numFmtId="168" fontId="6" fillId="2" borderId="2" xfId="0" applyNumberFormat="1" applyFont="1" applyFill="1" applyBorder="1" applyAlignment="1">
      <alignment horizontal="right" vertical="center"/>
    </xf>
    <xf numFmtId="3" fontId="3" fillId="3" borderId="0" xfId="0" applyNumberFormat="1" applyFont="1" applyFill="1" applyAlignment="1">
      <alignment horizontal="right" vertical="center"/>
    </xf>
    <xf numFmtId="168" fontId="2" fillId="0" borderId="0" xfId="0" applyNumberFormat="1" applyFont="1" applyAlignment="1">
      <alignment vertical="center"/>
    </xf>
    <xf numFmtId="168" fontId="2" fillId="0" borderId="0" xfId="0" applyNumberFormat="1" applyFont="1" applyAlignment="1">
      <alignment horizontal="right" vertical="center"/>
    </xf>
    <xf numFmtId="10" fontId="3" fillId="0" borderId="0" xfId="2" applyNumberFormat="1" applyFont="1" applyAlignment="1">
      <alignment horizontal="right" vertical="center"/>
    </xf>
    <xf numFmtId="168" fontId="4" fillId="4" borderId="3" xfId="0" applyNumberFormat="1" applyFont="1" applyFill="1" applyBorder="1" applyAlignment="1">
      <alignment horizontal="right" vertical="center"/>
    </xf>
    <xf numFmtId="10" fontId="4" fillId="4" borderId="3" xfId="2" applyNumberFormat="1" applyFont="1" applyFill="1" applyBorder="1" applyAlignment="1">
      <alignment horizontal="right" vertical="center"/>
    </xf>
  </cellXfs>
  <cellStyles count="6">
    <cellStyle name="Comma" xfId="1" builtinId="3"/>
    <cellStyle name="Hyperlink" xfId="4" builtinId="8"/>
    <cellStyle name="Normal" xfId="0" builtinId="0"/>
    <cellStyle name="Normal 32" xfId="5" xr:uid="{1F134AE0-73FC-4704-8627-2A5D40C60E18}"/>
    <cellStyle name="Normal 5" xfId="3" xr:uid="{3AE20DD6-6BB2-4645-B145-1937E8DF823A}"/>
    <cellStyle name="Percent" xfId="2" builtinId="5"/>
  </cellStyles>
  <dxfs count="162">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Rapport%20ITIE%202019%20&amp;%202020/01-%20Trav%20rapport%20final%202020/Reconcilaition%20%20Production%20p&#233;trole%202020.xlsx?E744E282" TargetMode="External"/><Relationship Id="rId1" Type="http://schemas.openxmlformats.org/officeDocument/2006/relationships/externalLinkPath" Target="file:///\\E744E282\Reconcilaition%20%20Production%20p&#233;trol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20bureau/WORK/EITI%20CONGO/ITIE%20CONGO%202019-2020/Rapport%20ITIE%202019%20&amp;%202020/R&#233;conciliation%202020/R&#233;conciliation%20Exportatio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
      <sheetName val="Recap"/>
      <sheetName val="1"/>
      <sheetName val="2"/>
      <sheetName val="3"/>
      <sheetName val="4"/>
      <sheetName val="5"/>
      <sheetName val="6"/>
      <sheetName val="7"/>
      <sheetName val="8"/>
    </sheetNames>
    <sheetDataSet>
      <sheetData sheetId="0" refreshError="1"/>
      <sheetData sheetId="1" refreshError="1"/>
      <sheetData sheetId="2" refreshError="1"/>
      <sheetData sheetId="3" refreshError="1"/>
      <sheetData sheetId="4" refreshError="1"/>
      <sheetData sheetId="5">
        <row r="120">
          <cell r="C120">
            <v>1522209</v>
          </cell>
        </row>
      </sheetData>
      <sheetData sheetId="6">
        <row r="17">
          <cell r="C17">
            <v>3625869.0370000005</v>
          </cell>
        </row>
        <row r="31">
          <cell r="C31">
            <v>7876497.6680000015</v>
          </cell>
        </row>
      </sheetData>
      <sheetData sheetId="7">
        <row r="17">
          <cell r="C17">
            <v>3652426.0787072792</v>
          </cell>
        </row>
        <row r="25">
          <cell r="C25">
            <v>2276707.8230000003</v>
          </cell>
        </row>
        <row r="40">
          <cell r="C40">
            <v>1818076.5119999999</v>
          </cell>
        </row>
        <row r="68">
          <cell r="C68">
            <v>1082250.2609999999</v>
          </cell>
        </row>
        <row r="96">
          <cell r="C96">
            <v>5388299.6180000007</v>
          </cell>
        </row>
      </sheetData>
      <sheetData sheetId="8">
        <row r="69">
          <cell r="C69">
            <v>2720531.4600000004</v>
          </cell>
        </row>
      </sheetData>
      <sheetData sheetId="9">
        <row r="69">
          <cell r="C69">
            <v>37974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Recap"/>
      <sheetName val="1"/>
      <sheetName val="2"/>
      <sheetName val="3"/>
      <sheetName val="4"/>
      <sheetName val="5"/>
      <sheetName val="6"/>
      <sheetName val="7"/>
      <sheetName val="8"/>
      <sheetName val="9"/>
      <sheetName val="11"/>
    </sheetNames>
    <sheetDataSet>
      <sheetData sheetId="0" refreshError="1"/>
      <sheetData sheetId="1" refreshError="1"/>
      <sheetData sheetId="2" refreshError="1"/>
      <sheetData sheetId="3" refreshError="1"/>
      <sheetData sheetId="4" refreshError="1">
        <row r="13">
          <cell r="C13">
            <v>6151539.2869999995</v>
          </cell>
          <cell r="D13">
            <v>265429461.26508301</v>
          </cell>
        </row>
        <row r="23">
          <cell r="C23">
            <v>7614232.5150000006</v>
          </cell>
          <cell r="D23">
            <v>291456089.099819</v>
          </cell>
        </row>
      </sheetData>
      <sheetData sheetId="5" refreshError="1">
        <row r="21">
          <cell r="C21">
            <v>14548780.318</v>
          </cell>
          <cell r="D21">
            <v>587812317.80410612</v>
          </cell>
        </row>
        <row r="37">
          <cell r="C37">
            <v>340934</v>
          </cell>
          <cell r="D37">
            <v>13990817.480000002</v>
          </cell>
        </row>
        <row r="40">
          <cell r="C40">
            <v>952047.86</v>
          </cell>
          <cell r="D40">
            <v>37841046.140000001</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
  <sheetViews>
    <sheetView tabSelected="1" workbookViewId="0"/>
  </sheetViews>
  <sheetFormatPr defaultRowHeight="12" x14ac:dyDescent="0.35"/>
  <cols>
    <col min="1" max="1" width="8.7265625" style="365"/>
    <col min="2" max="2" width="33.81640625" style="365" bestFit="1" customWidth="1"/>
    <col min="3" max="3" width="10.1796875" style="365" bestFit="1" customWidth="1"/>
    <col min="4" max="16384" width="8.7265625" style="365"/>
  </cols>
  <sheetData>
    <row r="1" spans="1:4" s="365" customFormat="1" x14ac:dyDescent="0.35">
      <c r="A1" s="264" t="s">
        <v>1142</v>
      </c>
    </row>
    <row r="4" spans="1:4" s="365" customFormat="1" ht="12.5" thickBot="1" x14ac:dyDescent="0.4">
      <c r="B4" s="16" t="s">
        <v>8</v>
      </c>
      <c r="C4" s="17" t="s">
        <v>1</v>
      </c>
      <c r="D4" s="17" t="s">
        <v>2</v>
      </c>
    </row>
    <row r="5" spans="1:4" s="365" customFormat="1" x14ac:dyDescent="0.35">
      <c r="B5" s="18" t="s">
        <v>9</v>
      </c>
      <c r="C5" s="19">
        <v>716172.68929551973</v>
      </c>
      <c r="D5" s="20">
        <v>0.97324584503916389</v>
      </c>
    </row>
    <row r="6" spans="1:4" s="365" customFormat="1" x14ac:dyDescent="0.35">
      <c r="B6" s="30" t="s">
        <v>10</v>
      </c>
      <c r="C6" s="22">
        <v>18498.590940999999</v>
      </c>
      <c r="D6" s="266">
        <v>2.5138736845881558E-2</v>
      </c>
    </row>
    <row r="7" spans="1:4" s="365" customFormat="1" ht="12.5" thickBot="1" x14ac:dyDescent="0.4">
      <c r="B7" s="18" t="s">
        <v>11</v>
      </c>
      <c r="C7" s="19">
        <v>1188.721577</v>
      </c>
      <c r="D7" s="20">
        <v>1.6154181149544851E-3</v>
      </c>
    </row>
    <row r="8" spans="1:4" s="365" customFormat="1" ht="12.5" thickBot="1" x14ac:dyDescent="0.4">
      <c r="B8" s="25" t="s">
        <v>12</v>
      </c>
      <c r="C8" s="26">
        <v>735860.00181351975</v>
      </c>
      <c r="D8" s="27">
        <v>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AD1C9-5A3F-40B2-9202-BAFB9BAB8961}">
  <dimension ref="A1:C9"/>
  <sheetViews>
    <sheetView workbookViewId="0">
      <selection activeCell="E14" sqref="E13:E14"/>
    </sheetView>
  </sheetViews>
  <sheetFormatPr defaultRowHeight="12" x14ac:dyDescent="0.35"/>
  <cols>
    <col min="1" max="1" width="8.7265625" style="365"/>
    <col min="2" max="2" width="46.36328125" style="365" bestFit="1" customWidth="1"/>
    <col min="3" max="3" width="9.54296875" style="365" bestFit="1" customWidth="1"/>
    <col min="4" max="16384" width="8.7265625" style="365"/>
  </cols>
  <sheetData>
    <row r="1" spans="1:3" s="365" customFormat="1" x14ac:dyDescent="0.35">
      <c r="A1" s="264" t="s">
        <v>1284</v>
      </c>
    </row>
    <row r="3" spans="1:3" s="365" customFormat="1" x14ac:dyDescent="0.35">
      <c r="B3" s="235" t="s">
        <v>68</v>
      </c>
      <c r="C3" s="236"/>
    </row>
    <row r="4" spans="1:3" s="365" customFormat="1" x14ac:dyDescent="0.35">
      <c r="B4" s="18" t="s">
        <v>73</v>
      </c>
      <c r="C4" s="632">
        <v>20523984</v>
      </c>
    </row>
    <row r="5" spans="1:3" s="365" customFormat="1" ht="12.5" thickBot="1" x14ac:dyDescent="0.4">
      <c r="B5" s="633" t="s">
        <v>74</v>
      </c>
      <c r="C5" s="634">
        <v>21511663</v>
      </c>
    </row>
    <row r="6" spans="1:3" s="365" customFormat="1" ht="12.5" thickBot="1" x14ac:dyDescent="0.4">
      <c r="B6" s="180" t="s">
        <v>76</v>
      </c>
      <c r="C6" s="635">
        <v>-987679</v>
      </c>
    </row>
    <row r="7" spans="1:3" s="365" customFormat="1" x14ac:dyDescent="0.35">
      <c r="B7" s="636" t="s">
        <v>77</v>
      </c>
      <c r="C7" s="79">
        <v>230535</v>
      </c>
    </row>
    <row r="8" spans="1:3" s="365" customFormat="1" ht="12.5" thickBot="1" x14ac:dyDescent="0.4">
      <c r="B8" s="67" t="s">
        <v>78</v>
      </c>
      <c r="C8" s="92">
        <v>589035</v>
      </c>
    </row>
    <row r="9" spans="1:3" s="365" customFormat="1" ht="12.5" thickBot="1" x14ac:dyDescent="0.4">
      <c r="B9" s="637" t="s">
        <v>79</v>
      </c>
      <c r="C9" s="638">
        <v>-168109</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605D-1F86-4C25-B955-85A740AD9985}">
  <dimension ref="A1:C16"/>
  <sheetViews>
    <sheetView workbookViewId="0">
      <selection activeCell="E14" sqref="E13:E14"/>
    </sheetView>
  </sheetViews>
  <sheetFormatPr defaultRowHeight="12" x14ac:dyDescent="0.35"/>
  <cols>
    <col min="1" max="1" width="8.7265625" style="365"/>
    <col min="2" max="2" width="57.54296875" style="365" customWidth="1"/>
    <col min="3" max="3" width="11.90625" style="365" bestFit="1" customWidth="1"/>
    <col min="4" max="16384" width="8.7265625" style="365"/>
  </cols>
  <sheetData>
    <row r="1" spans="1:3" s="365" customFormat="1" x14ac:dyDescent="0.35">
      <c r="A1" s="478" t="s">
        <v>1020</v>
      </c>
    </row>
    <row r="3" spans="1:3" s="365" customFormat="1" ht="24.5" thickBot="1" x14ac:dyDescent="0.4">
      <c r="B3" s="16"/>
      <c r="C3" s="16" t="s">
        <v>939</v>
      </c>
    </row>
    <row r="4" spans="1:3" s="365" customFormat="1" x14ac:dyDescent="0.35">
      <c r="B4" s="88" t="s">
        <v>941</v>
      </c>
      <c r="C4" s="458">
        <v>0</v>
      </c>
    </row>
    <row r="5" spans="1:3" s="365" customFormat="1" x14ac:dyDescent="0.35">
      <c r="B5" s="343" t="s">
        <v>942</v>
      </c>
      <c r="C5" s="459">
        <v>0</v>
      </c>
    </row>
    <row r="6" spans="1:3" s="365" customFormat="1" x14ac:dyDescent="0.35">
      <c r="B6" s="88" t="s">
        <v>943</v>
      </c>
      <c r="C6" s="458">
        <v>-664257362</v>
      </c>
    </row>
    <row r="7" spans="1:3" s="365" customFormat="1" x14ac:dyDescent="0.35">
      <c r="B7" s="343" t="s">
        <v>944</v>
      </c>
      <c r="C7" s="459">
        <v>0</v>
      </c>
    </row>
    <row r="8" spans="1:3" s="365" customFormat="1" x14ac:dyDescent="0.35">
      <c r="B8" s="88" t="s">
        <v>945</v>
      </c>
      <c r="C8" s="458">
        <v>3189019488</v>
      </c>
    </row>
    <row r="9" spans="1:3" s="365" customFormat="1" x14ac:dyDescent="0.35">
      <c r="B9" s="343" t="s">
        <v>946</v>
      </c>
      <c r="C9" s="459">
        <v>0</v>
      </c>
    </row>
    <row r="10" spans="1:3" s="365" customFormat="1" x14ac:dyDescent="0.35">
      <c r="B10" s="88" t="s">
        <v>947</v>
      </c>
      <c r="C10" s="458">
        <v>-4093543011</v>
      </c>
    </row>
    <row r="11" spans="1:3" s="365" customFormat="1" x14ac:dyDescent="0.35">
      <c r="B11" s="343" t="s">
        <v>933</v>
      </c>
      <c r="C11" s="459">
        <v>554249064</v>
      </c>
    </row>
    <row r="12" spans="1:3" s="365" customFormat="1" x14ac:dyDescent="0.35">
      <c r="B12" s="88" t="s">
        <v>948</v>
      </c>
      <c r="C12" s="458">
        <v>0</v>
      </c>
    </row>
    <row r="13" spans="1:3" s="365" customFormat="1" x14ac:dyDescent="0.35">
      <c r="B13" s="343" t="s">
        <v>949</v>
      </c>
      <c r="C13" s="459">
        <v>0</v>
      </c>
    </row>
    <row r="14" spans="1:3" s="365" customFormat="1" x14ac:dyDescent="0.35">
      <c r="B14" s="88" t="s">
        <v>950</v>
      </c>
      <c r="C14" s="458">
        <v>0</v>
      </c>
    </row>
    <row r="15" spans="1:3" s="365" customFormat="1" x14ac:dyDescent="0.35">
      <c r="B15" s="343" t="s">
        <v>951</v>
      </c>
      <c r="C15" s="459">
        <v>5275502</v>
      </c>
    </row>
    <row r="16" spans="1:3" s="365" customFormat="1" x14ac:dyDescent="0.35">
      <c r="B16" s="333" t="s">
        <v>940</v>
      </c>
      <c r="C16" s="334">
        <v>-1009256319</v>
      </c>
    </row>
  </sheetData>
  <conditionalFormatting sqref="B16">
    <cfRule type="containsText" dxfId="5" priority="2" operator="containsText" text="ERROR">
      <formula>NOT(ISERROR(SEARCH("ERROR",B16)))</formula>
    </cfRule>
  </conditionalFormatting>
  <conditionalFormatting sqref="C16">
    <cfRule type="containsText" dxfId="4" priority="1" operator="containsText" text="ERROR">
      <formula>NOT(ISERROR(SEARCH("ERROR",C16)))</formula>
    </cfRule>
  </conditionalFormatting>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D2E7B-96C2-4D07-97F1-208409076627}">
  <dimension ref="A1:Q11"/>
  <sheetViews>
    <sheetView zoomScale="80" zoomScaleNormal="80" workbookViewId="0">
      <selection activeCell="D20" sqref="D20"/>
    </sheetView>
  </sheetViews>
  <sheetFormatPr defaultRowHeight="12" x14ac:dyDescent="0.35"/>
  <cols>
    <col min="1" max="1" width="8.7265625" style="365"/>
    <col min="2" max="2" width="3.26953125" style="365" bestFit="1" customWidth="1"/>
    <col min="3" max="3" width="25.1796875" style="544" bestFit="1" customWidth="1"/>
    <col min="4" max="4" width="12.81640625" style="365" bestFit="1" customWidth="1"/>
    <col min="5" max="5" width="1.7265625" style="365" bestFit="1" customWidth="1"/>
    <col min="6" max="7" width="8.36328125" style="365" bestFit="1" customWidth="1"/>
    <col min="8" max="8" width="24.453125" style="365" bestFit="1" customWidth="1"/>
    <col min="9" max="9" width="19.90625" style="365" bestFit="1" customWidth="1"/>
    <col min="10" max="10" width="12.1796875" style="365" bestFit="1" customWidth="1"/>
    <col min="11" max="11" width="8.36328125" style="365" bestFit="1" customWidth="1"/>
    <col min="12" max="12" width="12.81640625" style="365" bestFit="1" customWidth="1"/>
    <col min="13" max="13" width="10.81640625" style="365" bestFit="1" customWidth="1"/>
    <col min="14" max="14" width="7.1796875" style="365" bestFit="1" customWidth="1"/>
    <col min="15" max="15" width="8.26953125" style="365" bestFit="1" customWidth="1"/>
    <col min="16" max="16" width="7.1796875" style="365" bestFit="1" customWidth="1"/>
    <col min="17" max="17" width="9" style="365" bestFit="1" customWidth="1"/>
    <col min="18" max="16384" width="8.7265625" style="365"/>
  </cols>
  <sheetData>
    <row r="1" spans="1:17" x14ac:dyDescent="0.35">
      <c r="A1" s="478" t="s">
        <v>1021</v>
      </c>
    </row>
    <row r="2" spans="1:17" ht="12.5" thickBot="1" x14ac:dyDescent="0.4"/>
    <row r="3" spans="1:17" ht="72" x14ac:dyDescent="0.35">
      <c r="B3" s="335" t="s">
        <v>832</v>
      </c>
      <c r="C3" s="342" t="s">
        <v>192</v>
      </c>
      <c r="D3" s="335" t="s">
        <v>1022</v>
      </c>
      <c r="E3" s="366"/>
      <c r="F3" s="359" t="s">
        <v>941</v>
      </c>
      <c r="G3" s="359" t="s">
        <v>942</v>
      </c>
      <c r="H3" s="359" t="s">
        <v>943</v>
      </c>
      <c r="I3" s="359" t="s">
        <v>944</v>
      </c>
      <c r="J3" s="359" t="s">
        <v>945</v>
      </c>
      <c r="K3" s="359" t="s">
        <v>946</v>
      </c>
      <c r="L3" s="359" t="s">
        <v>947</v>
      </c>
      <c r="M3" s="359" t="s">
        <v>933</v>
      </c>
      <c r="N3" s="359" t="s">
        <v>948</v>
      </c>
      <c r="O3" s="359" t="s">
        <v>949</v>
      </c>
      <c r="P3" s="359" t="s">
        <v>950</v>
      </c>
      <c r="Q3" s="359" t="s">
        <v>951</v>
      </c>
    </row>
    <row r="4" spans="1:17" x14ac:dyDescent="0.35">
      <c r="B4" s="88">
        <v>1</v>
      </c>
      <c r="C4" s="460" t="s">
        <v>643</v>
      </c>
      <c r="D4" s="361">
        <v>-476145536</v>
      </c>
      <c r="E4" s="367" t="s">
        <v>954</v>
      </c>
      <c r="F4" s="362">
        <v>0</v>
      </c>
      <c r="G4" s="362">
        <v>0</v>
      </c>
      <c r="H4" s="362">
        <v>202389346</v>
      </c>
      <c r="I4" s="362">
        <v>0</v>
      </c>
      <c r="J4" s="362">
        <v>2128822732</v>
      </c>
      <c r="K4" s="362">
        <v>0</v>
      </c>
      <c r="L4" s="362">
        <v>-2814966884</v>
      </c>
      <c r="M4" s="362">
        <v>0</v>
      </c>
      <c r="N4" s="362">
        <v>0</v>
      </c>
      <c r="O4" s="362">
        <v>0</v>
      </c>
      <c r="P4" s="362">
        <v>0</v>
      </c>
      <c r="Q4" s="362">
        <v>7609270</v>
      </c>
    </row>
    <row r="5" spans="1:17" x14ac:dyDescent="0.35">
      <c r="B5" s="343">
        <v>2</v>
      </c>
      <c r="C5" s="264" t="s">
        <v>640</v>
      </c>
      <c r="D5" s="363">
        <v>-328899668</v>
      </c>
      <c r="E5" s="367" t="s">
        <v>954</v>
      </c>
      <c r="F5" s="364">
        <v>0</v>
      </c>
      <c r="G5" s="364">
        <v>0</v>
      </c>
      <c r="H5" s="364">
        <v>-846469266</v>
      </c>
      <c r="I5" s="364">
        <v>0</v>
      </c>
      <c r="J5" s="364">
        <v>0</v>
      </c>
      <c r="K5" s="364">
        <v>0</v>
      </c>
      <c r="L5" s="364">
        <v>-17000000</v>
      </c>
      <c r="M5" s="364">
        <v>540502792</v>
      </c>
      <c r="N5" s="364">
        <v>0</v>
      </c>
      <c r="O5" s="364">
        <v>0</v>
      </c>
      <c r="P5" s="364">
        <v>0</v>
      </c>
      <c r="Q5" s="364">
        <v>-5933194</v>
      </c>
    </row>
    <row r="6" spans="1:17" x14ac:dyDescent="0.35">
      <c r="B6" s="88">
        <v>3</v>
      </c>
      <c r="C6" s="460" t="s">
        <v>642</v>
      </c>
      <c r="D6" s="361">
        <v>-126204799</v>
      </c>
      <c r="E6" s="367" t="s">
        <v>954</v>
      </c>
      <c r="F6" s="362">
        <v>0</v>
      </c>
      <c r="G6" s="362">
        <v>0</v>
      </c>
      <c r="H6" s="362">
        <v>-1245050</v>
      </c>
      <c r="I6" s="362">
        <v>0</v>
      </c>
      <c r="J6" s="362">
        <v>990650011</v>
      </c>
      <c r="K6" s="362">
        <v>0</v>
      </c>
      <c r="L6" s="362">
        <v>-1115370922</v>
      </c>
      <c r="M6" s="362">
        <v>0</v>
      </c>
      <c r="N6" s="362">
        <v>0</v>
      </c>
      <c r="O6" s="362">
        <v>0</v>
      </c>
      <c r="P6" s="362">
        <v>0</v>
      </c>
      <c r="Q6" s="362">
        <v>-238838</v>
      </c>
    </row>
    <row r="7" spans="1:17" x14ac:dyDescent="0.35">
      <c r="B7" s="343">
        <v>4</v>
      </c>
      <c r="C7" s="264" t="s">
        <v>1004</v>
      </c>
      <c r="D7" s="363">
        <v>31501778</v>
      </c>
      <c r="E7" s="367" t="s">
        <v>954</v>
      </c>
      <c r="F7" s="364">
        <v>0</v>
      </c>
      <c r="G7" s="364">
        <v>0</v>
      </c>
      <c r="H7" s="364">
        <v>26643931</v>
      </c>
      <c r="I7" s="364">
        <v>0</v>
      </c>
      <c r="J7" s="364">
        <v>0</v>
      </c>
      <c r="K7" s="364">
        <v>0</v>
      </c>
      <c r="L7" s="364">
        <v>0</v>
      </c>
      <c r="M7" s="364">
        <v>3137233</v>
      </c>
      <c r="N7" s="364">
        <v>0</v>
      </c>
      <c r="O7" s="364">
        <v>0</v>
      </c>
      <c r="P7" s="364">
        <v>0</v>
      </c>
      <c r="Q7" s="364">
        <v>1720614</v>
      </c>
    </row>
    <row r="8" spans="1:17" x14ac:dyDescent="0.35">
      <c r="B8" s="88">
        <v>5</v>
      </c>
      <c r="C8" s="460" t="s">
        <v>1005</v>
      </c>
      <c r="D8" s="361">
        <v>83994860</v>
      </c>
      <c r="E8" s="367" t="s">
        <v>954</v>
      </c>
      <c r="F8" s="362">
        <v>0</v>
      </c>
      <c r="G8" s="362">
        <v>0</v>
      </c>
      <c r="H8" s="362">
        <v>0</v>
      </c>
      <c r="I8" s="362">
        <v>0</v>
      </c>
      <c r="J8" s="362">
        <v>69546745</v>
      </c>
      <c r="K8" s="362">
        <v>0</v>
      </c>
      <c r="L8" s="362">
        <v>0</v>
      </c>
      <c r="M8" s="362">
        <v>10609039</v>
      </c>
      <c r="N8" s="362">
        <v>0</v>
      </c>
      <c r="O8" s="362">
        <v>0</v>
      </c>
      <c r="P8" s="362">
        <v>0</v>
      </c>
      <c r="Q8" s="362">
        <v>3839076</v>
      </c>
    </row>
    <row r="9" spans="1:17" x14ac:dyDescent="0.35">
      <c r="B9" s="343">
        <v>6</v>
      </c>
      <c r="C9" s="264" t="s">
        <v>645</v>
      </c>
      <c r="D9" s="363">
        <v>-47585494</v>
      </c>
      <c r="E9" s="367" t="s">
        <v>954</v>
      </c>
      <c r="F9" s="364">
        <v>0</v>
      </c>
      <c r="G9" s="364">
        <v>0</v>
      </c>
      <c r="H9" s="364">
        <v>-45576323</v>
      </c>
      <c r="I9" s="364">
        <v>0</v>
      </c>
      <c r="J9" s="364">
        <v>0</v>
      </c>
      <c r="K9" s="364">
        <v>0</v>
      </c>
      <c r="L9" s="364">
        <v>0</v>
      </c>
      <c r="M9" s="364">
        <v>0</v>
      </c>
      <c r="N9" s="364">
        <v>0</v>
      </c>
      <c r="O9" s="364">
        <v>0</v>
      </c>
      <c r="P9" s="364">
        <v>0</v>
      </c>
      <c r="Q9" s="364">
        <v>-2009171</v>
      </c>
    </row>
    <row r="10" spans="1:17" x14ac:dyDescent="0.35">
      <c r="B10" s="88">
        <v>7</v>
      </c>
      <c r="C10" s="460" t="s">
        <v>997</v>
      </c>
      <c r="D10" s="361">
        <v>-145917460</v>
      </c>
      <c r="E10" s="367" t="s">
        <v>954</v>
      </c>
      <c r="F10" s="362">
        <v>0</v>
      </c>
      <c r="G10" s="362">
        <v>0</v>
      </c>
      <c r="H10" s="362">
        <v>0</v>
      </c>
      <c r="I10" s="362">
        <v>0</v>
      </c>
      <c r="J10" s="362">
        <v>0</v>
      </c>
      <c r="K10" s="362">
        <v>0</v>
      </c>
      <c r="L10" s="362">
        <v>-146205205</v>
      </c>
      <c r="M10" s="362">
        <v>0</v>
      </c>
      <c r="N10" s="362">
        <v>0</v>
      </c>
      <c r="O10" s="362">
        <v>0</v>
      </c>
      <c r="P10" s="362">
        <v>0</v>
      </c>
      <c r="Q10" s="362">
        <v>287745</v>
      </c>
    </row>
    <row r="11" spans="1:17" x14ac:dyDescent="0.35">
      <c r="B11" s="340"/>
      <c r="C11" s="345" t="s">
        <v>1023</v>
      </c>
      <c r="D11" s="357">
        <v>-1009256319</v>
      </c>
      <c r="E11" s="358"/>
      <c r="F11" s="357">
        <v>0</v>
      </c>
      <c r="G11" s="357">
        <v>0</v>
      </c>
      <c r="H11" s="357">
        <v>-664257362</v>
      </c>
      <c r="I11" s="357">
        <v>0</v>
      </c>
      <c r="J11" s="357">
        <v>3189019488</v>
      </c>
      <c r="K11" s="357">
        <v>0</v>
      </c>
      <c r="L11" s="357">
        <v>-4093543011</v>
      </c>
      <c r="M11" s="357">
        <v>554249064</v>
      </c>
      <c r="N11" s="357">
        <v>0</v>
      </c>
      <c r="O11" s="357">
        <v>0</v>
      </c>
      <c r="P11" s="357">
        <v>0</v>
      </c>
      <c r="Q11" s="357">
        <v>5275502</v>
      </c>
    </row>
  </sheetData>
  <conditionalFormatting sqref="E4:E10">
    <cfRule type="containsText" dxfId="3" priority="4" operator="containsText" text="E">
      <formula>NOT(ISERROR(SEARCH("E",E4)))</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D4764-8817-40F0-8A22-4672347B3EFA}">
  <dimension ref="A1:H12"/>
  <sheetViews>
    <sheetView workbookViewId="0">
      <selection activeCell="E14" sqref="E13:E14"/>
    </sheetView>
  </sheetViews>
  <sheetFormatPr defaultRowHeight="12" x14ac:dyDescent="0.35"/>
  <cols>
    <col min="1" max="1" width="8.7265625" style="365"/>
    <col min="2" max="2" width="13.7265625" style="562" customWidth="1"/>
    <col min="3" max="3" width="40.453125" style="365" customWidth="1"/>
    <col min="4" max="4" width="9.36328125" style="826" bestFit="1" customWidth="1"/>
    <col min="5" max="5" width="10.1796875" style="826" bestFit="1" customWidth="1"/>
    <col min="6" max="6" width="58.1796875" style="365" customWidth="1"/>
    <col min="7" max="16384" width="8.7265625" style="365"/>
  </cols>
  <sheetData>
    <row r="1" spans="1:8" x14ac:dyDescent="0.35">
      <c r="A1" s="264" t="s">
        <v>1283</v>
      </c>
    </row>
    <row r="3" spans="1:8" ht="12.5" thickBot="1" x14ac:dyDescent="0.4">
      <c r="B3" s="83"/>
      <c r="C3" s="62" t="s">
        <v>55</v>
      </c>
      <c r="D3" s="74" t="s">
        <v>80</v>
      </c>
      <c r="E3" s="74" t="s">
        <v>81</v>
      </c>
      <c r="F3" s="62" t="s">
        <v>82</v>
      </c>
      <c r="G3" s="590"/>
      <c r="H3" s="478"/>
    </row>
    <row r="4" spans="1:8" ht="24.5" thickTop="1" x14ac:dyDescent="0.35">
      <c r="B4" s="84" t="s">
        <v>83</v>
      </c>
      <c r="C4" s="24" t="s">
        <v>84</v>
      </c>
      <c r="D4" s="75">
        <v>21511663</v>
      </c>
      <c r="E4" s="75">
        <v>843464010</v>
      </c>
      <c r="F4" s="64" t="s">
        <v>85</v>
      </c>
      <c r="G4" s="590"/>
      <c r="H4" s="478"/>
    </row>
    <row r="5" spans="1:8" ht="36.5" thickBot="1" x14ac:dyDescent="0.4">
      <c r="B5" s="85" t="s">
        <v>86</v>
      </c>
      <c r="C5" s="50" t="s">
        <v>87</v>
      </c>
      <c r="D5" s="76">
        <v>6349813</v>
      </c>
      <c r="E5" s="76">
        <v>266659781</v>
      </c>
      <c r="F5" s="65" t="s">
        <v>88</v>
      </c>
      <c r="G5" s="590"/>
      <c r="H5" s="478"/>
    </row>
    <row r="6" spans="1:8" ht="24.5" thickBot="1" x14ac:dyDescent="0.4">
      <c r="B6" s="86" t="s">
        <v>89</v>
      </c>
      <c r="C6" s="52" t="s">
        <v>90</v>
      </c>
      <c r="D6" s="77">
        <v>920199</v>
      </c>
      <c r="E6" s="77">
        <v>36318400</v>
      </c>
      <c r="F6" s="68" t="s">
        <v>91</v>
      </c>
      <c r="G6" s="590"/>
      <c r="H6" s="478"/>
    </row>
    <row r="7" spans="1:8" ht="36.5" thickBot="1" x14ac:dyDescent="0.4">
      <c r="B7" s="87" t="s">
        <v>92</v>
      </c>
      <c r="C7" s="54" t="s">
        <v>93</v>
      </c>
      <c r="D7" s="78">
        <v>14241651</v>
      </c>
      <c r="E7" s="78">
        <v>540485829</v>
      </c>
      <c r="F7" s="69" t="s">
        <v>94</v>
      </c>
      <c r="G7" s="590"/>
      <c r="H7" s="478"/>
    </row>
    <row r="8" spans="1:8" ht="24" x14ac:dyDescent="0.35">
      <c r="B8" s="88" t="s">
        <v>95</v>
      </c>
      <c r="C8" s="24" t="s">
        <v>96</v>
      </c>
      <c r="D8" s="79">
        <v>344187</v>
      </c>
      <c r="E8" s="75">
        <v>11716615</v>
      </c>
      <c r="F8" s="41"/>
      <c r="G8" s="590"/>
      <c r="H8" s="478"/>
    </row>
    <row r="9" spans="1:8" ht="12.5" thickBot="1" x14ac:dyDescent="0.4">
      <c r="B9" s="89" t="s">
        <v>97</v>
      </c>
      <c r="C9" s="56" t="s">
        <v>98</v>
      </c>
      <c r="D9" s="629"/>
      <c r="E9" s="80">
        <v>87173880</v>
      </c>
      <c r="F9" s="71" t="s">
        <v>99</v>
      </c>
      <c r="G9" s="590"/>
      <c r="H9" s="478"/>
    </row>
    <row r="10" spans="1:8" ht="12.5" thickTop="1" x14ac:dyDescent="0.35">
      <c r="B10" s="90" t="s">
        <v>100</v>
      </c>
      <c r="C10" s="59" t="s">
        <v>101</v>
      </c>
      <c r="D10" s="630"/>
      <c r="E10" s="81">
        <v>441595334</v>
      </c>
      <c r="F10" s="72" t="s">
        <v>102</v>
      </c>
      <c r="G10" s="590"/>
      <c r="H10" s="478"/>
    </row>
    <row r="11" spans="1:8" ht="12.5" thickBot="1" x14ac:dyDescent="0.4">
      <c r="B11" s="91"/>
      <c r="C11" s="60"/>
      <c r="D11" s="631"/>
      <c r="E11" s="82"/>
      <c r="F11" s="73"/>
      <c r="G11" s="544"/>
      <c r="H11" s="478"/>
    </row>
    <row r="12" spans="1:8" ht="12.5" thickTop="1" x14ac:dyDescent="0.35"/>
  </sheetData>
  <mergeCells count="5">
    <mergeCell ref="B10:B11"/>
    <mergeCell ref="C10:C11"/>
    <mergeCell ref="D10:D11"/>
    <mergeCell ref="E10:E11"/>
    <mergeCell ref="F10:F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09E76-409C-4409-AB91-246DD36C5025}">
  <dimension ref="A1:F10"/>
  <sheetViews>
    <sheetView workbookViewId="0">
      <selection activeCell="E14" sqref="E13:E14"/>
    </sheetView>
  </sheetViews>
  <sheetFormatPr defaultRowHeight="12" x14ac:dyDescent="0.35"/>
  <cols>
    <col min="1" max="1" width="8.7265625" style="365"/>
    <col min="2" max="2" width="11.54296875" style="365" bestFit="1" customWidth="1"/>
    <col min="3" max="3" width="8.7265625" style="365"/>
    <col min="4" max="4" width="12" style="365" bestFit="1" customWidth="1"/>
    <col min="5" max="5" width="13.54296875" style="365" bestFit="1" customWidth="1"/>
    <col min="6" max="16384" width="8.7265625" style="365"/>
  </cols>
  <sheetData>
    <row r="1" spans="1:6" x14ac:dyDescent="0.35">
      <c r="A1" s="264" t="s">
        <v>103</v>
      </c>
    </row>
    <row r="3" spans="1:6" ht="24" x14ac:dyDescent="0.35">
      <c r="B3" s="235" t="s">
        <v>39</v>
      </c>
      <c r="C3" s="116" t="s">
        <v>40</v>
      </c>
      <c r="D3" s="208" t="s">
        <v>104</v>
      </c>
      <c r="E3" s="208" t="s">
        <v>42</v>
      </c>
      <c r="F3" s="208" t="s">
        <v>43</v>
      </c>
    </row>
    <row r="4" spans="1:6" x14ac:dyDescent="0.35">
      <c r="B4" s="18" t="s">
        <v>105</v>
      </c>
      <c r="C4" s="34" t="s">
        <v>45</v>
      </c>
      <c r="D4" s="35">
        <v>82107041.347999975</v>
      </c>
      <c r="E4" s="35">
        <v>3281553500.2826519</v>
      </c>
      <c r="F4" s="36">
        <v>0.78124018609138135</v>
      </c>
    </row>
    <row r="5" spans="1:6" x14ac:dyDescent="0.35">
      <c r="B5" s="30" t="s">
        <v>106</v>
      </c>
      <c r="C5" s="37" t="s">
        <v>45</v>
      </c>
      <c r="D5" s="38">
        <v>16449430.789000003</v>
      </c>
      <c r="E5" s="38">
        <v>624105672.41306007</v>
      </c>
      <c r="F5" s="39">
        <v>0.15651466865342961</v>
      </c>
    </row>
    <row r="6" spans="1:6" x14ac:dyDescent="0.35">
      <c r="B6" s="18" t="s">
        <v>107</v>
      </c>
      <c r="C6" s="34" t="s">
        <v>45</v>
      </c>
      <c r="D6" s="35">
        <v>4003461</v>
      </c>
      <c r="E6" s="35">
        <v>190369128.07999998</v>
      </c>
      <c r="F6" s="36">
        <v>3.8092526113483856E-2</v>
      </c>
    </row>
    <row r="7" spans="1:6" x14ac:dyDescent="0.35">
      <c r="B7" s="30" t="s">
        <v>108</v>
      </c>
      <c r="C7" s="37" t="s">
        <v>45</v>
      </c>
      <c r="D7" s="38">
        <v>962873</v>
      </c>
      <c r="E7" s="38">
        <v>50551663.628000006</v>
      </c>
      <c r="F7" s="39">
        <v>9.1616391158721271E-3</v>
      </c>
    </row>
    <row r="8" spans="1:6" x14ac:dyDescent="0.35">
      <c r="B8" s="18" t="s">
        <v>109</v>
      </c>
      <c r="C8" s="34" t="s">
        <v>45</v>
      </c>
      <c r="D8" s="35">
        <v>1000872.477</v>
      </c>
      <c r="E8" s="35">
        <v>18816718.258698449</v>
      </c>
      <c r="F8" s="36">
        <v>9.5232002925443177E-3</v>
      </c>
    </row>
    <row r="9" spans="1:6" ht="12.5" thickBot="1" x14ac:dyDescent="0.4">
      <c r="B9" s="30" t="s">
        <v>110</v>
      </c>
      <c r="C9" s="37" t="s">
        <v>45</v>
      </c>
      <c r="D9" s="38">
        <v>574654.53600000008</v>
      </c>
      <c r="E9" s="38">
        <v>18995720.854653001</v>
      </c>
      <c r="F9" s="39">
        <v>5.4677797332887594E-3</v>
      </c>
    </row>
    <row r="10" spans="1:6" ht="12.5" thickBot="1" x14ac:dyDescent="0.4">
      <c r="B10" s="215" t="s">
        <v>111</v>
      </c>
      <c r="C10" s="666" t="s">
        <v>45</v>
      </c>
      <c r="D10" s="243">
        <v>105098333.14999998</v>
      </c>
      <c r="E10" s="243">
        <v>4184392403.5170631</v>
      </c>
      <c r="F10" s="660">
        <v>0.99999999999999989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7B307-34E2-4FB0-AA72-0AF78312FDB6}">
  <dimension ref="A1:F10"/>
  <sheetViews>
    <sheetView workbookViewId="0">
      <selection activeCell="E14" sqref="E13:E14"/>
    </sheetView>
  </sheetViews>
  <sheetFormatPr defaultRowHeight="12" x14ac:dyDescent="0.35"/>
  <cols>
    <col min="1" max="1" width="8.1796875" style="365" customWidth="1"/>
    <col min="2" max="2" width="14.90625" style="365" bestFit="1" customWidth="1"/>
    <col min="3" max="3" width="13.54296875" style="365" bestFit="1" customWidth="1"/>
    <col min="4" max="4" width="5.36328125" style="365" bestFit="1" customWidth="1"/>
    <col min="5" max="5" width="12.7265625" style="365" customWidth="1"/>
    <col min="6" max="6" width="20.6328125" style="365" bestFit="1" customWidth="1"/>
    <col min="7" max="16384" width="8.7265625" style="365"/>
  </cols>
  <sheetData>
    <row r="1" spans="1:6" x14ac:dyDescent="0.35">
      <c r="A1" s="264" t="s">
        <v>112</v>
      </c>
    </row>
    <row r="3" spans="1:6" s="680" customFormat="1" ht="36" x14ac:dyDescent="0.35">
      <c r="B3" s="221" t="s">
        <v>113</v>
      </c>
      <c r="C3" s="222" t="s">
        <v>114</v>
      </c>
      <c r="D3" s="222" t="s">
        <v>40</v>
      </c>
      <c r="E3" s="222" t="s">
        <v>115</v>
      </c>
      <c r="F3" s="222" t="s">
        <v>116</v>
      </c>
    </row>
    <row r="4" spans="1:6" x14ac:dyDescent="0.35">
      <c r="B4" s="223" t="s">
        <v>117</v>
      </c>
      <c r="C4" s="824">
        <v>8341.7529999999988</v>
      </c>
      <c r="D4" s="823" t="s">
        <v>118</v>
      </c>
      <c r="E4" s="224">
        <v>17721.205756189243</v>
      </c>
      <c r="F4" s="226">
        <v>32867383.485800002</v>
      </c>
    </row>
    <row r="5" spans="1:6" x14ac:dyDescent="0.35">
      <c r="B5" s="343" t="s">
        <v>119</v>
      </c>
      <c r="C5" s="22">
        <v>763.12199999999996</v>
      </c>
      <c r="D5" s="254" t="s">
        <v>118</v>
      </c>
      <c r="E5" s="825">
        <v>672.80638071889621</v>
      </c>
      <c r="F5" s="38">
        <v>1247848.7993999999</v>
      </c>
    </row>
    <row r="6" spans="1:6" x14ac:dyDescent="0.35">
      <c r="B6" s="223" t="s">
        <v>120</v>
      </c>
      <c r="C6" s="824">
        <v>217.30704500000002</v>
      </c>
      <c r="D6" s="823" t="s">
        <v>118</v>
      </c>
      <c r="E6" s="224">
        <v>97.788170249999993</v>
      </c>
      <c r="F6" s="226">
        <v>181366.96431386587</v>
      </c>
    </row>
    <row r="7" spans="1:6" x14ac:dyDescent="0.35">
      <c r="B7" s="343" t="s">
        <v>121</v>
      </c>
      <c r="C7" s="22">
        <v>20.204018999999999</v>
      </c>
      <c r="D7" s="254" t="s">
        <v>118</v>
      </c>
      <c r="E7" s="825">
        <v>50.510047499999999</v>
      </c>
      <c r="F7" s="38">
        <v>93680.595096564561</v>
      </c>
    </row>
    <row r="8" spans="1:6" x14ac:dyDescent="0.35">
      <c r="B8" s="223" t="s">
        <v>122</v>
      </c>
      <c r="C8" s="824">
        <v>57602.090000000004</v>
      </c>
      <c r="D8" s="823" t="s">
        <v>123</v>
      </c>
      <c r="E8" s="224">
        <v>37.4413585</v>
      </c>
      <c r="F8" s="226">
        <v>69442.19851513335</v>
      </c>
    </row>
    <row r="9" spans="1:6" ht="12.5" thickBot="1" x14ac:dyDescent="0.4">
      <c r="B9" s="343" t="s">
        <v>124</v>
      </c>
      <c r="C9" s="22">
        <v>69.622799999999998</v>
      </c>
      <c r="D9" s="254" t="s">
        <v>118</v>
      </c>
      <c r="E9" s="825">
        <v>31.330259999999999</v>
      </c>
      <c r="F9" s="38">
        <v>58107.991312621365</v>
      </c>
    </row>
    <row r="10" spans="1:6" ht="12.5" thickBot="1" x14ac:dyDescent="0.4">
      <c r="B10" s="215" t="s">
        <v>12</v>
      </c>
      <c r="C10" s="599"/>
      <c r="D10" s="599"/>
      <c r="E10" s="243">
        <f>SUM(E4:E9)</f>
        <v>18611.08197315814</v>
      </c>
      <c r="F10" s="243">
        <f>SUM(F4:F9)</f>
        <v>34517830.034438185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CCAE1-89F0-48AB-B6B6-CD9DF0115D8E}">
  <dimension ref="A1:F10"/>
  <sheetViews>
    <sheetView workbookViewId="0">
      <selection activeCell="E14" sqref="E13:E14"/>
    </sheetView>
  </sheetViews>
  <sheetFormatPr defaultRowHeight="12" x14ac:dyDescent="0.35"/>
  <cols>
    <col min="1" max="1" width="8.7265625" style="365"/>
    <col min="2" max="2" width="14.90625" style="365" bestFit="1" customWidth="1"/>
    <col min="3" max="3" width="6.6328125" style="365" bestFit="1" customWidth="1"/>
    <col min="4" max="4" width="6.81640625" style="365" bestFit="1" customWidth="1"/>
    <col min="5" max="5" width="16.7265625" style="365" customWidth="1"/>
    <col min="6" max="6" width="11" style="365" bestFit="1" customWidth="1"/>
    <col min="7" max="16384" width="8.7265625" style="365"/>
  </cols>
  <sheetData>
    <row r="1" spans="1:6" x14ac:dyDescent="0.35">
      <c r="A1" s="264" t="s">
        <v>125</v>
      </c>
    </row>
    <row r="3" spans="1:6" ht="36" x14ac:dyDescent="0.35">
      <c r="B3" s="221" t="s">
        <v>113</v>
      </c>
      <c r="C3" s="116" t="s">
        <v>126</v>
      </c>
      <c r="D3" s="222" t="s">
        <v>40</v>
      </c>
      <c r="E3" s="222" t="s">
        <v>127</v>
      </c>
      <c r="F3" s="222" t="s">
        <v>128</v>
      </c>
    </row>
    <row r="4" spans="1:6" x14ac:dyDescent="0.35">
      <c r="B4" s="223" t="s">
        <v>117</v>
      </c>
      <c r="C4" s="226">
        <v>11730.780999999997</v>
      </c>
      <c r="D4" s="823" t="s">
        <v>118</v>
      </c>
      <c r="E4" s="226">
        <v>30186.216413677295</v>
      </c>
      <c r="F4" s="226">
        <v>53321295.53892</v>
      </c>
    </row>
    <row r="5" spans="1:6" x14ac:dyDescent="0.35">
      <c r="B5" s="105" t="s">
        <v>129</v>
      </c>
      <c r="C5" s="661">
        <v>22206.38</v>
      </c>
      <c r="D5" s="239" t="s">
        <v>130</v>
      </c>
      <c r="E5" s="38">
        <v>297.75130000000001</v>
      </c>
      <c r="F5" s="38">
        <v>552237.03709199082</v>
      </c>
    </row>
    <row r="6" spans="1:6" x14ac:dyDescent="0.35">
      <c r="B6" s="223" t="s">
        <v>120</v>
      </c>
      <c r="C6" s="226">
        <v>217.30704500000002</v>
      </c>
      <c r="D6" s="823" t="s">
        <v>118</v>
      </c>
      <c r="E6" s="226">
        <v>100.62054000000001</v>
      </c>
      <c r="F6" s="226">
        <v>186620.13861970091</v>
      </c>
    </row>
    <row r="7" spans="1:6" x14ac:dyDescent="0.35">
      <c r="B7" s="105" t="s">
        <v>121</v>
      </c>
      <c r="C7" s="661">
        <v>20.204018999999999</v>
      </c>
      <c r="D7" s="239" t="s">
        <v>118</v>
      </c>
      <c r="E7" s="38">
        <v>71.190247999999997</v>
      </c>
      <c r="F7" s="38">
        <v>132036.00328651472</v>
      </c>
    </row>
    <row r="8" spans="1:6" x14ac:dyDescent="0.35">
      <c r="B8" s="223" t="s">
        <v>131</v>
      </c>
      <c r="C8" s="226">
        <v>106.1</v>
      </c>
      <c r="D8" s="823" t="s">
        <v>132</v>
      </c>
      <c r="E8" s="226">
        <v>9.5972793999999997</v>
      </c>
      <c r="F8" s="226">
        <v>17800</v>
      </c>
    </row>
    <row r="9" spans="1:6" ht="12.5" thickBot="1" x14ac:dyDescent="0.4">
      <c r="B9" s="105" t="s">
        <v>124</v>
      </c>
      <c r="C9" s="661">
        <v>69.622799999999998</v>
      </c>
      <c r="D9" s="239" t="s">
        <v>118</v>
      </c>
      <c r="E9" s="38">
        <v>7.25</v>
      </c>
      <c r="F9" s="38">
        <v>13446.519020796664</v>
      </c>
    </row>
    <row r="10" spans="1:6" ht="12.5" thickBot="1" x14ac:dyDescent="0.4">
      <c r="B10" s="230"/>
      <c r="C10" s="472"/>
      <c r="D10" s="472"/>
      <c r="E10" s="243">
        <v>30672.625781077295</v>
      </c>
      <c r="F10" s="243">
        <v>54223435.236939006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14753-B0CC-434F-9498-C74E686A7381}">
  <dimension ref="A1:D9"/>
  <sheetViews>
    <sheetView workbookViewId="0">
      <selection activeCell="E14" sqref="E13:E14"/>
    </sheetView>
  </sheetViews>
  <sheetFormatPr defaultRowHeight="12" x14ac:dyDescent="0.35"/>
  <cols>
    <col min="1" max="1" width="8.7265625" style="365"/>
    <col min="2" max="2" width="12" style="544" bestFit="1" customWidth="1"/>
    <col min="3" max="3" width="10.90625" style="365" customWidth="1"/>
    <col min="4" max="16384" width="8.7265625" style="365"/>
  </cols>
  <sheetData>
    <row r="1" spans="1:4" x14ac:dyDescent="0.35">
      <c r="A1" s="264" t="s">
        <v>1282</v>
      </c>
    </row>
    <row r="3" spans="1:4" ht="36.5" thickBot="1" x14ac:dyDescent="0.4">
      <c r="B3" s="62" t="s">
        <v>133</v>
      </c>
      <c r="C3" s="95" t="s">
        <v>139</v>
      </c>
      <c r="D3" s="95" t="s">
        <v>2</v>
      </c>
    </row>
    <row r="4" spans="1:4" ht="12.5" thickTop="1" x14ac:dyDescent="0.35">
      <c r="B4" s="18" t="s">
        <v>134</v>
      </c>
      <c r="C4" s="35">
        <v>1876701.9750000001</v>
      </c>
      <c r="D4" s="36">
        <v>0.51705086602319728</v>
      </c>
    </row>
    <row r="5" spans="1:4" x14ac:dyDescent="0.35">
      <c r="B5" s="105" t="s">
        <v>135</v>
      </c>
      <c r="C5" s="661">
        <v>1540480.4980000001</v>
      </c>
      <c r="D5" s="647">
        <v>0.42441836060983862</v>
      </c>
    </row>
    <row r="6" spans="1:4" x14ac:dyDescent="0.35">
      <c r="B6" s="18" t="s">
        <v>136</v>
      </c>
      <c r="C6" s="35">
        <v>201626.897</v>
      </c>
      <c r="D6" s="36">
        <v>5.5550302123713598E-2</v>
      </c>
    </row>
    <row r="7" spans="1:4" x14ac:dyDescent="0.35">
      <c r="B7" s="105" t="s">
        <v>137</v>
      </c>
      <c r="C7" s="661">
        <v>9067</v>
      </c>
      <c r="D7" s="647">
        <v>2.4980525755733431E-3</v>
      </c>
    </row>
    <row r="8" spans="1:4" ht="12.5" thickBot="1" x14ac:dyDescent="0.4">
      <c r="B8" s="18" t="s">
        <v>138</v>
      </c>
      <c r="C8" s="35">
        <v>1751</v>
      </c>
      <c r="D8" s="36">
        <v>4.8241866767717258E-4</v>
      </c>
    </row>
    <row r="9" spans="1:4" ht="12.5" thickBot="1" x14ac:dyDescent="0.4">
      <c r="B9" s="174" t="s">
        <v>12</v>
      </c>
      <c r="C9" s="668">
        <v>3629627.37</v>
      </c>
      <c r="D9" s="670">
        <v>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6D9D2-197B-46C5-A513-9DECC57B4992}">
  <dimension ref="A1:E12"/>
  <sheetViews>
    <sheetView workbookViewId="0">
      <selection activeCell="E14" sqref="E13:E14"/>
    </sheetView>
  </sheetViews>
  <sheetFormatPr defaultRowHeight="12" x14ac:dyDescent="0.35"/>
  <cols>
    <col min="1" max="1" width="8.7265625" style="365"/>
    <col min="2" max="2" width="36" style="365" bestFit="1" customWidth="1"/>
    <col min="3" max="3" width="13" style="365" bestFit="1" customWidth="1"/>
    <col min="4" max="16384" width="8.7265625" style="365"/>
  </cols>
  <sheetData>
    <row r="1" spans="1:5" x14ac:dyDescent="0.35">
      <c r="A1" s="478" t="s">
        <v>1281</v>
      </c>
    </row>
    <row r="3" spans="1:5" x14ac:dyDescent="0.35">
      <c r="B3" s="235" t="s">
        <v>39</v>
      </c>
      <c r="C3" s="236" t="s">
        <v>140</v>
      </c>
      <c r="D3" s="236" t="s">
        <v>141</v>
      </c>
      <c r="E3" s="235" t="s">
        <v>2</v>
      </c>
    </row>
    <row r="4" spans="1:5" x14ac:dyDescent="0.35">
      <c r="B4" s="235"/>
      <c r="C4" s="237" t="s">
        <v>150</v>
      </c>
      <c r="D4" s="236" t="s">
        <v>142</v>
      </c>
      <c r="E4" s="235"/>
    </row>
    <row r="5" spans="1:5" x14ac:dyDescent="0.35">
      <c r="B5" s="105" t="s">
        <v>143</v>
      </c>
      <c r="C5" s="241">
        <v>653254.30799999915</v>
      </c>
      <c r="D5" s="661">
        <v>74324.779819999996</v>
      </c>
      <c r="E5" s="647">
        <v>0.70781679914605466</v>
      </c>
    </row>
    <row r="6" spans="1:5" x14ac:dyDescent="0.35">
      <c r="B6" s="18" t="s">
        <v>144</v>
      </c>
      <c r="C6" s="646">
        <v>161119.6309999997</v>
      </c>
      <c r="D6" s="35">
        <v>33985.171844999997</v>
      </c>
      <c r="E6" s="36">
        <v>0.17457700637775722</v>
      </c>
    </row>
    <row r="7" spans="1:5" x14ac:dyDescent="0.35">
      <c r="B7" s="105" t="s">
        <v>145</v>
      </c>
      <c r="C7" s="241">
        <v>82352.444999999934</v>
      </c>
      <c r="D7" s="661">
        <v>18751.054795</v>
      </c>
      <c r="E7" s="647">
        <v>8.9230860490171524E-2</v>
      </c>
    </row>
    <row r="8" spans="1:5" x14ac:dyDescent="0.35">
      <c r="B8" s="18" t="s">
        <v>146</v>
      </c>
      <c r="C8" s="646">
        <v>17461.224000000006</v>
      </c>
      <c r="D8" s="35">
        <v>3834.0876400000002</v>
      </c>
      <c r="E8" s="36">
        <v>1.8919657366962651E-2</v>
      </c>
    </row>
    <row r="9" spans="1:5" x14ac:dyDescent="0.35">
      <c r="B9" s="105" t="s">
        <v>147</v>
      </c>
      <c r="C9" s="241">
        <v>5539.498000000006</v>
      </c>
      <c r="D9" s="661">
        <v>1333.5837770000001</v>
      </c>
      <c r="E9" s="647">
        <v>6.0021796951333396E-3</v>
      </c>
    </row>
    <row r="10" spans="1:5" x14ac:dyDescent="0.35">
      <c r="B10" s="18" t="s">
        <v>148</v>
      </c>
      <c r="C10" s="646">
        <v>2758.77</v>
      </c>
      <c r="D10" s="35">
        <v>946.13613099999998</v>
      </c>
      <c r="E10" s="36">
        <v>2.9891938362542935E-3</v>
      </c>
    </row>
    <row r="11" spans="1:5" ht="12.5" thickBot="1" x14ac:dyDescent="0.4">
      <c r="B11" s="105" t="s">
        <v>149</v>
      </c>
      <c r="C11" s="241">
        <v>428.512</v>
      </c>
      <c r="D11" s="662">
        <v>12.944490999999999</v>
      </c>
      <c r="E11" s="647">
        <v>4.6430308766624249E-4</v>
      </c>
    </row>
    <row r="12" spans="1:5" ht="12.5" thickBot="1" x14ac:dyDescent="0.4">
      <c r="B12" s="174" t="s">
        <v>12</v>
      </c>
      <c r="C12" s="663">
        <f>SUM(C5:C11)</f>
        <v>922914.38799999887</v>
      </c>
      <c r="D12" s="664">
        <f t="shared" ref="D12:E12" si="0">SUM(D5:D11)</f>
        <v>133187.75849900002</v>
      </c>
      <c r="E12" s="665">
        <f t="shared" si="0"/>
        <v>0.99999999999999989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9BC0B-ED9B-4548-AEE2-1E8BAA400B01}">
  <dimension ref="A1:E16"/>
  <sheetViews>
    <sheetView workbookViewId="0">
      <selection activeCell="E11" sqref="E11:E14"/>
    </sheetView>
  </sheetViews>
  <sheetFormatPr defaultRowHeight="12" x14ac:dyDescent="0.35"/>
  <cols>
    <col min="1" max="1" width="8.7265625" style="365"/>
    <col min="2" max="2" width="51.81640625" style="365" bestFit="1" customWidth="1"/>
    <col min="3" max="16384" width="8.7265625" style="365"/>
  </cols>
  <sheetData>
    <row r="1" spans="1:5" x14ac:dyDescent="0.35">
      <c r="A1" s="264" t="s">
        <v>1280</v>
      </c>
    </row>
    <row r="3" spans="1:5" ht="33.5" customHeight="1" x14ac:dyDescent="0.35">
      <c r="B3" s="473" t="s">
        <v>151</v>
      </c>
      <c r="C3" s="473" t="s">
        <v>152</v>
      </c>
      <c r="D3" s="237" t="s">
        <v>8</v>
      </c>
      <c r="E3" s="237" t="s">
        <v>8</v>
      </c>
    </row>
    <row r="4" spans="1:5" x14ac:dyDescent="0.35">
      <c r="B4" s="473"/>
      <c r="C4" s="473"/>
      <c r="D4" s="237" t="s">
        <v>153</v>
      </c>
      <c r="E4" s="237" t="s">
        <v>3</v>
      </c>
    </row>
    <row r="5" spans="1:5" x14ac:dyDescent="0.35">
      <c r="B5" s="18" t="s">
        <v>154</v>
      </c>
      <c r="C5" s="813" t="s">
        <v>155</v>
      </c>
      <c r="D5" s="813" t="s">
        <v>155</v>
      </c>
      <c r="E5" s="813" t="s">
        <v>155</v>
      </c>
    </row>
    <row r="6" spans="1:5" x14ac:dyDescent="0.35">
      <c r="B6" s="105" t="s">
        <v>156</v>
      </c>
      <c r="C6" s="814" t="s">
        <v>155</v>
      </c>
      <c r="D6" s="814" t="s">
        <v>155</v>
      </c>
      <c r="E6" s="814" t="s">
        <v>155</v>
      </c>
    </row>
    <row r="7" spans="1:5" x14ac:dyDescent="0.35">
      <c r="B7" s="18" t="s">
        <v>157</v>
      </c>
      <c r="C7" s="813" t="s">
        <v>155</v>
      </c>
      <c r="D7" s="813" t="s">
        <v>155</v>
      </c>
      <c r="E7" s="813" t="s">
        <v>155</v>
      </c>
    </row>
    <row r="8" spans="1:5" x14ac:dyDescent="0.35">
      <c r="B8" s="105" t="s">
        <v>158</v>
      </c>
      <c r="C8" s="814" t="s">
        <v>155</v>
      </c>
      <c r="D8" s="814" t="s">
        <v>1141</v>
      </c>
      <c r="E8" s="815" t="s">
        <v>155</v>
      </c>
    </row>
    <row r="9" spans="1:5" x14ac:dyDescent="0.35">
      <c r="B9" s="18" t="s">
        <v>159</v>
      </c>
      <c r="C9" s="813" t="s">
        <v>155</v>
      </c>
      <c r="D9" s="816"/>
      <c r="E9" s="816"/>
    </row>
    <row r="10" spans="1:5" x14ac:dyDescent="0.35">
      <c r="B10" s="105" t="s">
        <v>160</v>
      </c>
      <c r="C10" s="546"/>
      <c r="D10" s="814" t="s">
        <v>155</v>
      </c>
      <c r="E10" s="546"/>
    </row>
    <row r="11" spans="1:5" x14ac:dyDescent="0.35">
      <c r="B11" s="18" t="s">
        <v>161</v>
      </c>
      <c r="C11" s="817"/>
      <c r="D11" s="818"/>
      <c r="E11" s="817" t="s">
        <v>155</v>
      </c>
    </row>
    <row r="12" spans="1:5" x14ac:dyDescent="0.35">
      <c r="B12" s="18" t="s">
        <v>162</v>
      </c>
      <c r="C12" s="817"/>
      <c r="D12" s="818"/>
      <c r="E12" s="817"/>
    </row>
    <row r="13" spans="1:5" x14ac:dyDescent="0.35">
      <c r="B13" s="18" t="s">
        <v>163</v>
      </c>
      <c r="C13" s="817"/>
      <c r="D13" s="818"/>
      <c r="E13" s="817"/>
    </row>
    <row r="14" spans="1:5" x14ac:dyDescent="0.35">
      <c r="B14" s="18" t="s">
        <v>164</v>
      </c>
      <c r="C14" s="817"/>
      <c r="D14" s="818"/>
      <c r="E14" s="817"/>
    </row>
    <row r="15" spans="1:5" x14ac:dyDescent="0.35">
      <c r="B15" s="30" t="s">
        <v>165</v>
      </c>
      <c r="C15" s="815" t="s">
        <v>155</v>
      </c>
      <c r="D15" s="478"/>
      <c r="E15" s="819"/>
    </row>
    <row r="16" spans="1:5" ht="12.5" thickBot="1" x14ac:dyDescent="0.4">
      <c r="B16" s="820" t="s">
        <v>166</v>
      </c>
      <c r="C16" s="821" t="s">
        <v>155</v>
      </c>
      <c r="D16" s="821"/>
      <c r="E16" s="822"/>
    </row>
  </sheetData>
  <mergeCells count="5">
    <mergeCell ref="B3:B4"/>
    <mergeCell ref="C3:C4"/>
    <mergeCell ref="C11:C14"/>
    <mergeCell ref="D11:D14"/>
    <mergeCell ref="E11:E1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4E9E-D549-4C6B-AFA4-66D153962D20}">
  <dimension ref="A1:F9"/>
  <sheetViews>
    <sheetView workbookViewId="0">
      <selection activeCell="C22" sqref="C22"/>
    </sheetView>
  </sheetViews>
  <sheetFormatPr defaultRowHeight="12" x14ac:dyDescent="0.35"/>
  <cols>
    <col min="1" max="1" width="8.7265625" style="365"/>
    <col min="2" max="2" width="66.08984375" style="544" bestFit="1" customWidth="1"/>
    <col min="3" max="3" width="14.81640625" style="365" bestFit="1" customWidth="1"/>
    <col min="4" max="16384" width="8.7265625" style="365"/>
  </cols>
  <sheetData>
    <row r="1" spans="1:6" x14ac:dyDescent="0.35">
      <c r="A1" s="264" t="s">
        <v>167</v>
      </c>
    </row>
    <row r="3" spans="1:6" x14ac:dyDescent="0.35">
      <c r="B3" s="805" t="s">
        <v>179</v>
      </c>
      <c r="C3" s="475" t="s">
        <v>180</v>
      </c>
      <c r="D3" s="236" t="s">
        <v>181</v>
      </c>
      <c r="E3" s="236" t="s">
        <v>181</v>
      </c>
      <c r="F3" s="475" t="s">
        <v>182</v>
      </c>
    </row>
    <row r="4" spans="1:6" ht="12.5" thickBot="1" x14ac:dyDescent="0.4">
      <c r="B4" s="806"/>
      <c r="C4" s="807"/>
      <c r="D4" s="253" t="s">
        <v>183</v>
      </c>
      <c r="E4" s="253" t="s">
        <v>184</v>
      </c>
      <c r="F4" s="807"/>
    </row>
    <row r="5" spans="1:6" ht="12.5" thickTop="1" x14ac:dyDescent="0.35">
      <c r="B5" s="18" t="s">
        <v>185</v>
      </c>
      <c r="C5" s="79">
        <v>478404.344889</v>
      </c>
      <c r="D5" s="79">
        <v>16554.630964</v>
      </c>
      <c r="E5" s="79">
        <v>1006.502429</v>
      </c>
      <c r="F5" s="79">
        <v>495965.478282</v>
      </c>
    </row>
    <row r="6" spans="1:6" ht="12.5" thickBot="1" x14ac:dyDescent="0.4">
      <c r="B6" s="808" t="s">
        <v>186</v>
      </c>
      <c r="C6" s="809">
        <v>483775.81157299998</v>
      </c>
      <c r="D6" s="809">
        <v>17563.887283</v>
      </c>
      <c r="E6" s="809">
        <v>1049.4217719999999</v>
      </c>
      <c r="F6" s="809">
        <v>502389.12062799995</v>
      </c>
    </row>
    <row r="7" spans="1:6" x14ac:dyDescent="0.35">
      <c r="B7" s="810" t="s">
        <v>187</v>
      </c>
      <c r="C7" s="811">
        <v>-5371.4666839999845</v>
      </c>
      <c r="D7" s="811">
        <v>-1009.2563190000001</v>
      </c>
      <c r="E7" s="811">
        <v>-42.919342999999913</v>
      </c>
      <c r="F7" s="811">
        <v>-6423.6423459999496</v>
      </c>
    </row>
    <row r="8" spans="1:6" ht="13" thickTop="1" thickBot="1" x14ac:dyDescent="0.4">
      <c r="B8" s="810" t="s">
        <v>6</v>
      </c>
      <c r="C8" s="812">
        <v>-1.1103214661631444E-2</v>
      </c>
      <c r="D8" s="812">
        <v>-5.7462012978007113E-2</v>
      </c>
      <c r="E8" s="812">
        <v>-4.0898087065797901E-2</v>
      </c>
      <c r="F8" s="812">
        <v>-1.2786189195279992E-2</v>
      </c>
    </row>
    <row r="9" spans="1:6" ht="12.5" thickTop="1" x14ac:dyDescent="0.35"/>
  </sheetData>
  <mergeCells count="3">
    <mergeCell ref="B3:B4"/>
    <mergeCell ref="C3:C4"/>
    <mergeCell ref="F3:F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0366E-9340-4CEF-B7FE-0083377179A7}">
  <dimension ref="A1:F13"/>
  <sheetViews>
    <sheetView workbookViewId="0">
      <selection activeCell="E14" sqref="E13:E14"/>
    </sheetView>
  </sheetViews>
  <sheetFormatPr defaultRowHeight="12" x14ac:dyDescent="0.35"/>
  <cols>
    <col min="1" max="2" width="8.7265625" style="365"/>
    <col min="3" max="3" width="32.7265625" style="365" customWidth="1"/>
    <col min="4" max="16384" width="8.7265625" style="365"/>
  </cols>
  <sheetData>
    <row r="1" spans="1:6" x14ac:dyDescent="0.35">
      <c r="A1" s="264" t="s">
        <v>1279</v>
      </c>
    </row>
    <row r="3" spans="1:6" x14ac:dyDescent="0.35">
      <c r="B3" s="235"/>
      <c r="C3" s="235" t="s">
        <v>168</v>
      </c>
      <c r="D3" s="236" t="s">
        <v>169</v>
      </c>
      <c r="E3" s="236" t="s">
        <v>170</v>
      </c>
      <c r="F3" s="236" t="s">
        <v>171</v>
      </c>
    </row>
    <row r="4" spans="1:6" x14ac:dyDescent="0.35">
      <c r="B4" s="428" t="s">
        <v>172</v>
      </c>
      <c r="C4" s="106" t="s">
        <v>173</v>
      </c>
      <c r="D4" s="79">
        <v>454.51809100000003</v>
      </c>
      <c r="E4" s="79">
        <v>-5825.9847749999999</v>
      </c>
      <c r="F4" s="79">
        <v>-5371.466684</v>
      </c>
    </row>
    <row r="5" spans="1:6" x14ac:dyDescent="0.35">
      <c r="B5" s="428"/>
      <c r="C5" s="106" t="s">
        <v>15</v>
      </c>
      <c r="D5" s="79">
        <v>7.5005480000000002</v>
      </c>
      <c r="E5" s="79">
        <v>-27.109832999999998</v>
      </c>
      <c r="F5" s="79">
        <v>-19.609285</v>
      </c>
    </row>
    <row r="6" spans="1:6" x14ac:dyDescent="0.35">
      <c r="B6" s="428"/>
      <c r="C6" s="106" t="s">
        <v>16</v>
      </c>
      <c r="D6" s="79">
        <v>115.496638</v>
      </c>
      <c r="E6" s="79">
        <v>-1124.7529570000004</v>
      </c>
      <c r="F6" s="79">
        <v>-1009.2563190000004</v>
      </c>
    </row>
    <row r="7" spans="1:6" x14ac:dyDescent="0.35">
      <c r="B7" s="433" t="s">
        <v>174</v>
      </c>
      <c r="C7" s="489"/>
      <c r="D7" s="799">
        <v>577.51527699999997</v>
      </c>
      <c r="E7" s="799">
        <v>-6977.8475650000009</v>
      </c>
      <c r="F7" s="799">
        <v>-6400.3322879999996</v>
      </c>
    </row>
    <row r="8" spans="1:6" x14ac:dyDescent="0.35">
      <c r="B8" s="425" t="s">
        <v>175</v>
      </c>
      <c r="C8" s="105" t="s">
        <v>173</v>
      </c>
      <c r="D8" s="487">
        <v>0</v>
      </c>
      <c r="E8" s="487">
        <v>0</v>
      </c>
      <c r="F8" s="487">
        <v>0</v>
      </c>
    </row>
    <row r="9" spans="1:6" x14ac:dyDescent="0.35">
      <c r="B9" s="425"/>
      <c r="C9" s="105" t="s">
        <v>15</v>
      </c>
      <c r="D9" s="487">
        <v>0</v>
      </c>
      <c r="E9" s="487">
        <v>-23.310058000000001</v>
      </c>
      <c r="F9" s="487">
        <v>-23.310058000000001</v>
      </c>
    </row>
    <row r="10" spans="1:6" x14ac:dyDescent="0.35">
      <c r="B10" s="425"/>
      <c r="C10" s="105" t="s">
        <v>16</v>
      </c>
      <c r="D10" s="487">
        <v>0</v>
      </c>
      <c r="E10" s="487">
        <v>0</v>
      </c>
      <c r="F10" s="487">
        <v>0</v>
      </c>
    </row>
    <row r="11" spans="1:6" ht="12.5" thickBot="1" x14ac:dyDescent="0.4">
      <c r="B11" s="433" t="s">
        <v>176</v>
      </c>
      <c r="C11" s="489"/>
      <c r="D11" s="800">
        <v>0</v>
      </c>
      <c r="E11" s="800">
        <v>-23.310058000000001</v>
      </c>
      <c r="F11" s="800">
        <v>-23.310058000000001</v>
      </c>
    </row>
    <row r="12" spans="1:6" ht="12.5" thickBot="1" x14ac:dyDescent="0.4">
      <c r="B12" s="215" t="s">
        <v>177</v>
      </c>
      <c r="C12" s="801"/>
      <c r="D12" s="802">
        <v>577.51527699999997</v>
      </c>
      <c r="E12" s="802">
        <v>-7001.157623000001</v>
      </c>
      <c r="F12" s="802">
        <v>-6423.6423459999996</v>
      </c>
    </row>
    <row r="13" spans="1:6" ht="12.5" thickBot="1" x14ac:dyDescent="0.4">
      <c r="B13" s="180" t="s">
        <v>178</v>
      </c>
      <c r="C13" s="803"/>
      <c r="D13" s="804">
        <v>1.1495377851297622E-3</v>
      </c>
      <c r="E13" s="804">
        <v>-1.3935726980409856E-2</v>
      </c>
      <c r="F13" s="804">
        <v>-1.2786189195280092E-2</v>
      </c>
    </row>
  </sheetData>
  <mergeCells count="2">
    <mergeCell ref="B4:B6"/>
    <mergeCell ref="B8:B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60110-EC81-450E-A9ED-09892CF37DD9}">
  <dimension ref="A1:G13"/>
  <sheetViews>
    <sheetView workbookViewId="0">
      <selection activeCell="E14" sqref="E13:E14"/>
    </sheetView>
  </sheetViews>
  <sheetFormatPr defaultRowHeight="12" x14ac:dyDescent="0.35"/>
  <cols>
    <col min="1" max="1" width="8.7265625" style="365"/>
    <col min="2" max="2" width="64.6328125" style="365" bestFit="1" customWidth="1"/>
    <col min="3" max="16384" width="8.7265625" style="365"/>
  </cols>
  <sheetData>
    <row r="1" spans="1:7" x14ac:dyDescent="0.35">
      <c r="A1" s="264" t="s">
        <v>4</v>
      </c>
    </row>
    <row r="4" spans="1:7" ht="48" x14ac:dyDescent="0.35">
      <c r="B4" s="3" t="s">
        <v>13</v>
      </c>
      <c r="C4" s="3" t="s">
        <v>14</v>
      </c>
      <c r="D4" s="3" t="s">
        <v>15</v>
      </c>
      <c r="E4" s="3" t="s">
        <v>16</v>
      </c>
      <c r="F4" s="3" t="s">
        <v>17</v>
      </c>
      <c r="G4" s="3" t="s">
        <v>2</v>
      </c>
    </row>
    <row r="5" spans="1:7" x14ac:dyDescent="0.35">
      <c r="B5" s="4" t="s">
        <v>18</v>
      </c>
      <c r="C5" s="5">
        <v>408730.30404065771</v>
      </c>
      <c r="D5" s="5">
        <v>0</v>
      </c>
      <c r="E5" s="5">
        <v>0</v>
      </c>
      <c r="F5" s="5">
        <v>408730.30404065771</v>
      </c>
      <c r="G5" s="6">
        <v>0.55544574108301292</v>
      </c>
    </row>
    <row r="6" spans="1:7" x14ac:dyDescent="0.35">
      <c r="B6" s="7" t="s">
        <v>19</v>
      </c>
      <c r="C6" s="8">
        <v>199354.49917600001</v>
      </c>
      <c r="D6" s="8">
        <v>1094.1894729999999</v>
      </c>
      <c r="E6" s="8">
        <v>18386.553030999999</v>
      </c>
      <c r="F6" s="8">
        <v>218835.24168000001</v>
      </c>
      <c r="G6" s="9">
        <v>0.29738705887082151</v>
      </c>
    </row>
    <row r="7" spans="1:7" x14ac:dyDescent="0.35">
      <c r="B7" s="4" t="s">
        <v>20</v>
      </c>
      <c r="C7" s="5">
        <v>6898.9692504449995</v>
      </c>
      <c r="D7" s="5">
        <v>0</v>
      </c>
      <c r="E7" s="5">
        <v>0</v>
      </c>
      <c r="F7" s="5">
        <v>6898.9692504449995</v>
      </c>
      <c r="G7" s="6">
        <v>9.3753828628306436E-3</v>
      </c>
    </row>
    <row r="8" spans="1:7" x14ac:dyDescent="0.35">
      <c r="B8" s="7" t="s">
        <v>21</v>
      </c>
      <c r="C8" s="94">
        <v>3517.6224470000002</v>
      </c>
      <c r="D8" s="8">
        <v>0</v>
      </c>
      <c r="E8" s="8">
        <v>0</v>
      </c>
      <c r="F8" s="8">
        <v>3517.6224470000002</v>
      </c>
      <c r="G8" s="9">
        <v>4.7802876067877783E-3</v>
      </c>
    </row>
    <row r="9" spans="1:7" x14ac:dyDescent="0.35">
      <c r="B9" s="10" t="s">
        <v>22</v>
      </c>
      <c r="C9" s="11">
        <v>618501.39491410274</v>
      </c>
      <c r="D9" s="11">
        <v>1094.1894729999999</v>
      </c>
      <c r="E9" s="11">
        <v>18386.553030999999</v>
      </c>
      <c r="F9" s="11">
        <v>637982.13741810271</v>
      </c>
      <c r="G9" s="12">
        <v>0.86698847042345284</v>
      </c>
    </row>
    <row r="10" spans="1:7" x14ac:dyDescent="0.35">
      <c r="B10" s="4" t="s">
        <v>23</v>
      </c>
      <c r="C10" s="5">
        <v>91160.662162416993</v>
      </c>
      <c r="D10" s="5">
        <v>0</v>
      </c>
      <c r="E10" s="5">
        <v>0</v>
      </c>
      <c r="F10" s="5">
        <v>91160.662162416993</v>
      </c>
      <c r="G10" s="6">
        <v>0.12388315975559541</v>
      </c>
    </row>
    <row r="11" spans="1:7" x14ac:dyDescent="0.35">
      <c r="B11" s="7" t="s">
        <v>24</v>
      </c>
      <c r="C11" s="8">
        <v>6510.6322190000001</v>
      </c>
      <c r="D11" s="8">
        <v>94.532104000000004</v>
      </c>
      <c r="E11" s="8">
        <v>112.03791</v>
      </c>
      <c r="F11" s="8">
        <v>6717.202233</v>
      </c>
      <c r="G11" s="9">
        <v>9.1283698209517049E-3</v>
      </c>
    </row>
    <row r="12" spans="1:7" ht="12.5" thickBot="1" x14ac:dyDescent="0.4">
      <c r="B12" s="10" t="s">
        <v>25</v>
      </c>
      <c r="C12" s="11">
        <v>97671.294381416999</v>
      </c>
      <c r="D12" s="11">
        <v>94.532104000000004</v>
      </c>
      <c r="E12" s="11">
        <v>112.03791</v>
      </c>
      <c r="F12" s="11">
        <v>97877.864395416997</v>
      </c>
      <c r="G12" s="12">
        <v>0.13301152957654711</v>
      </c>
    </row>
    <row r="13" spans="1:7" ht="12.5" thickBot="1" x14ac:dyDescent="0.4">
      <c r="B13" s="13" t="s">
        <v>26</v>
      </c>
      <c r="C13" s="14">
        <v>716172.68929551973</v>
      </c>
      <c r="D13" s="14">
        <v>1188.7215769999998</v>
      </c>
      <c r="E13" s="14">
        <v>18498.590940999999</v>
      </c>
      <c r="F13" s="14">
        <v>735860.00181351975</v>
      </c>
      <c r="G13" s="15">
        <v>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BD44-B53E-459C-B4DE-923C6FDC4DB6}">
  <dimension ref="A1:D6"/>
  <sheetViews>
    <sheetView workbookViewId="0">
      <selection activeCell="E14" sqref="E13:E14"/>
    </sheetView>
  </sheetViews>
  <sheetFormatPr defaultRowHeight="12" x14ac:dyDescent="0.35"/>
  <cols>
    <col min="1" max="16384" width="8.7265625" style="365"/>
  </cols>
  <sheetData>
    <row r="1" spans="1:4" x14ac:dyDescent="0.35">
      <c r="A1" s="264" t="s">
        <v>188</v>
      </c>
    </row>
    <row r="3" spans="1:4" ht="60.5" thickBot="1" x14ac:dyDescent="0.4">
      <c r="B3" s="16" t="s">
        <v>189</v>
      </c>
      <c r="C3" s="17" t="s">
        <v>190</v>
      </c>
      <c r="D3" s="17" t="s">
        <v>2</v>
      </c>
    </row>
    <row r="4" spans="1:4" ht="12.5" thickBot="1" x14ac:dyDescent="0.4">
      <c r="B4" s="608" t="s">
        <v>15</v>
      </c>
      <c r="C4" s="609">
        <v>23</v>
      </c>
      <c r="D4" s="610">
        <v>3.0000000000000001E-5</v>
      </c>
    </row>
    <row r="5" spans="1:4" ht="13" thickTop="1" thickBot="1" x14ac:dyDescent="0.4">
      <c r="B5" s="796" t="s">
        <v>12</v>
      </c>
      <c r="C5" s="797">
        <v>23</v>
      </c>
      <c r="D5" s="798">
        <v>3.0000000000000001E-5</v>
      </c>
    </row>
    <row r="6" spans="1:4" ht="12.5" thickTop="1" x14ac:dyDescent="0.3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591D2-F499-49AE-A94A-527F47939C94}">
  <dimension ref="A1:G9"/>
  <sheetViews>
    <sheetView workbookViewId="0">
      <selection activeCell="E14" sqref="E13:E14"/>
    </sheetView>
  </sheetViews>
  <sheetFormatPr defaultRowHeight="12" x14ac:dyDescent="0.35"/>
  <cols>
    <col min="1" max="2" width="8.7265625" style="365"/>
    <col min="3" max="3" width="18" style="365" bestFit="1" customWidth="1"/>
    <col min="4" max="5" width="8.7265625" style="365"/>
    <col min="6" max="6" width="21.36328125" style="365" customWidth="1"/>
    <col min="7" max="7" width="24.6328125" style="365" customWidth="1"/>
    <col min="8" max="16384" width="8.7265625" style="365"/>
  </cols>
  <sheetData>
    <row r="1" spans="1:7" x14ac:dyDescent="0.35">
      <c r="A1" s="264" t="s">
        <v>191</v>
      </c>
    </row>
    <row r="3" spans="1:7" x14ac:dyDescent="0.35">
      <c r="B3" s="96" t="s">
        <v>204</v>
      </c>
      <c r="C3" s="96" t="s">
        <v>0</v>
      </c>
      <c r="D3" s="97" t="s">
        <v>193</v>
      </c>
      <c r="E3" s="97" t="s">
        <v>194</v>
      </c>
      <c r="F3" s="97" t="s">
        <v>205</v>
      </c>
      <c r="G3" s="98" t="s">
        <v>196</v>
      </c>
    </row>
    <row r="4" spans="1:7" ht="24.5" thickBot="1" x14ac:dyDescent="0.4">
      <c r="B4" s="99"/>
      <c r="C4" s="99"/>
      <c r="D4" s="100"/>
      <c r="E4" s="100"/>
      <c r="F4" s="100"/>
      <c r="G4" s="101" t="s">
        <v>197</v>
      </c>
    </row>
    <row r="5" spans="1:7" x14ac:dyDescent="0.35">
      <c r="B5" s="18" t="s">
        <v>198</v>
      </c>
      <c r="C5" s="18" t="s">
        <v>14</v>
      </c>
      <c r="D5" s="538" t="s">
        <v>199</v>
      </c>
      <c r="E5" s="539" t="s">
        <v>199</v>
      </c>
      <c r="F5" s="19">
        <v>7842</v>
      </c>
      <c r="G5" s="246">
        <v>1.09E-2</v>
      </c>
    </row>
    <row r="6" spans="1:7" x14ac:dyDescent="0.35">
      <c r="B6" s="105" t="s">
        <v>200</v>
      </c>
      <c r="C6" s="105" t="s">
        <v>14</v>
      </c>
      <c r="D6" s="540" t="s">
        <v>199</v>
      </c>
      <c r="E6" s="540" t="s">
        <v>199</v>
      </c>
      <c r="F6" s="165">
        <v>2176</v>
      </c>
      <c r="G6" s="248">
        <v>3.0000000000000001E-3</v>
      </c>
    </row>
    <row r="7" spans="1:7" x14ac:dyDescent="0.35">
      <c r="B7" s="106" t="s">
        <v>201</v>
      </c>
      <c r="C7" s="106" t="s">
        <v>14</v>
      </c>
      <c r="D7" s="541" t="s">
        <v>202</v>
      </c>
      <c r="E7" s="538" t="s">
        <v>199</v>
      </c>
      <c r="F7" s="416">
        <v>376</v>
      </c>
      <c r="G7" s="793">
        <v>5.0000000000000001E-4</v>
      </c>
    </row>
    <row r="8" spans="1:7" ht="12.5" thickBot="1" x14ac:dyDescent="0.4">
      <c r="B8" s="105" t="s">
        <v>203</v>
      </c>
      <c r="C8" s="105" t="s">
        <v>15</v>
      </c>
      <c r="D8" s="542" t="s">
        <v>202</v>
      </c>
      <c r="E8" s="540" t="s">
        <v>199</v>
      </c>
      <c r="F8" s="247">
        <v>875</v>
      </c>
      <c r="G8" s="248">
        <v>1.1999999999999999E-3</v>
      </c>
    </row>
    <row r="9" spans="1:7" ht="12.5" thickBot="1" x14ac:dyDescent="0.4">
      <c r="B9" s="103"/>
      <c r="C9" s="103"/>
      <c r="D9" s="543"/>
      <c r="E9" s="543"/>
      <c r="F9" s="794">
        <v>11269</v>
      </c>
      <c r="G9" s="795">
        <v>1.5699999999999999E-2</v>
      </c>
    </row>
  </sheetData>
  <mergeCells count="5">
    <mergeCell ref="B3:B4"/>
    <mergeCell ref="C3:C4"/>
    <mergeCell ref="D3:D4"/>
    <mergeCell ref="E3:E4"/>
    <mergeCell ref="F3:F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0609E-1830-404C-9C36-808189AA8EF0}">
  <dimension ref="A1:F9"/>
  <sheetViews>
    <sheetView workbookViewId="0">
      <selection activeCell="E14" sqref="E13:E14"/>
    </sheetView>
  </sheetViews>
  <sheetFormatPr defaultRowHeight="12" x14ac:dyDescent="0.35"/>
  <cols>
    <col min="1" max="2" width="8.7265625" style="365"/>
    <col min="3" max="3" width="27.26953125" style="365" customWidth="1"/>
    <col min="4" max="4" width="8.7265625" style="365"/>
    <col min="5" max="5" width="23.7265625" style="365" customWidth="1"/>
    <col min="6" max="6" width="69.90625" style="365" customWidth="1"/>
    <col min="7" max="16384" width="8.7265625" style="365"/>
  </cols>
  <sheetData>
    <row r="1" spans="1:6" x14ac:dyDescent="0.35">
      <c r="A1" s="264" t="s">
        <v>1274</v>
      </c>
    </row>
    <row r="3" spans="1:6" ht="12.5" thickBot="1" x14ac:dyDescent="0.4">
      <c r="B3" s="16" t="s">
        <v>206</v>
      </c>
      <c r="C3" s="16" t="s">
        <v>207</v>
      </c>
      <c r="D3" s="16" t="s">
        <v>208</v>
      </c>
      <c r="E3" s="16" t="s">
        <v>209</v>
      </c>
      <c r="F3" s="16" t="s">
        <v>210</v>
      </c>
    </row>
    <row r="4" spans="1:6" ht="24" x14ac:dyDescent="0.35">
      <c r="B4" s="790">
        <v>1</v>
      </c>
      <c r="C4" s="123" t="s">
        <v>211</v>
      </c>
      <c r="D4" s="138" t="s">
        <v>212</v>
      </c>
      <c r="E4" s="123" t="s">
        <v>213</v>
      </c>
      <c r="F4" s="48" t="s">
        <v>214</v>
      </c>
    </row>
    <row r="5" spans="1:6" x14ac:dyDescent="0.35">
      <c r="B5" s="791"/>
      <c r="C5" s="122"/>
      <c r="D5" s="137"/>
      <c r="E5" s="122"/>
      <c r="F5" s="48" t="s">
        <v>1275</v>
      </c>
    </row>
    <row r="6" spans="1:6" ht="24" x14ac:dyDescent="0.35">
      <c r="B6" s="791"/>
      <c r="C6" s="122"/>
      <c r="D6" s="137"/>
      <c r="E6" s="122"/>
      <c r="F6" s="48" t="s">
        <v>1276</v>
      </c>
    </row>
    <row r="7" spans="1:6" ht="24" x14ac:dyDescent="0.35">
      <c r="B7" s="791"/>
      <c r="C7" s="122"/>
      <c r="D7" s="137"/>
      <c r="E7" s="122"/>
      <c r="F7" s="48" t="s">
        <v>1277</v>
      </c>
    </row>
    <row r="8" spans="1:6" x14ac:dyDescent="0.35">
      <c r="B8" s="791"/>
      <c r="C8" s="122"/>
      <c r="D8" s="137"/>
      <c r="E8" s="122"/>
      <c r="F8" s="48" t="s">
        <v>1278</v>
      </c>
    </row>
    <row r="9" spans="1:6" ht="60.5" thickBot="1" x14ac:dyDescent="0.4">
      <c r="B9" s="49">
        <v>2</v>
      </c>
      <c r="C9" s="51" t="s">
        <v>215</v>
      </c>
      <c r="D9" s="792" t="s">
        <v>216</v>
      </c>
      <c r="E9" s="50" t="s">
        <v>217</v>
      </c>
      <c r="F9" s="114" t="s">
        <v>218</v>
      </c>
    </row>
  </sheetData>
  <mergeCells count="4">
    <mergeCell ref="B4:B8"/>
    <mergeCell ref="C4:C8"/>
    <mergeCell ref="D4:D8"/>
    <mergeCell ref="E4:E8"/>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84F97-D285-4858-9238-8CBB8A0E287C}">
  <dimension ref="A1:D7"/>
  <sheetViews>
    <sheetView workbookViewId="0">
      <selection activeCell="E14" sqref="E13:E14"/>
    </sheetView>
  </sheetViews>
  <sheetFormatPr defaultRowHeight="12" x14ac:dyDescent="0.35"/>
  <cols>
    <col min="1" max="2" width="8.7265625" style="365"/>
    <col min="3" max="3" width="22" style="365" customWidth="1"/>
    <col min="4" max="4" width="18.08984375" style="365" customWidth="1"/>
    <col min="5" max="16384" width="8.7265625" style="365"/>
  </cols>
  <sheetData>
    <row r="1" spans="1:4" x14ac:dyDescent="0.35">
      <c r="A1" s="478" t="s">
        <v>1273</v>
      </c>
    </row>
    <row r="3" spans="1:4" x14ac:dyDescent="0.35">
      <c r="B3" s="787" t="s">
        <v>219</v>
      </c>
      <c r="C3" s="116" t="s">
        <v>220</v>
      </c>
      <c r="D3" s="787" t="s">
        <v>221</v>
      </c>
    </row>
    <row r="4" spans="1:4" x14ac:dyDescent="0.35">
      <c r="B4" s="787"/>
      <c r="C4" s="116" t="s">
        <v>222</v>
      </c>
      <c r="D4" s="787"/>
    </row>
    <row r="5" spans="1:4" x14ac:dyDescent="0.35">
      <c r="B5" s="44">
        <v>2018</v>
      </c>
      <c r="C5" s="44">
        <v>120.59</v>
      </c>
      <c r="D5" s="18"/>
    </row>
    <row r="6" spans="1:4" x14ac:dyDescent="0.35">
      <c r="B6" s="45">
        <v>2019</v>
      </c>
      <c r="C6" s="45">
        <v>122.61</v>
      </c>
      <c r="D6" s="684">
        <v>1.6799999999999999E-2</v>
      </c>
    </row>
    <row r="7" spans="1:4" ht="12.5" thickBot="1" x14ac:dyDescent="0.4">
      <c r="B7" s="788">
        <v>2020</v>
      </c>
      <c r="C7" s="788">
        <v>112.03</v>
      </c>
      <c r="D7" s="789">
        <v>-8.6300000000000002E-2</v>
      </c>
    </row>
  </sheetData>
  <mergeCells count="2">
    <mergeCell ref="B3:B4"/>
    <mergeCell ref="D3:D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A3680-27C3-4029-BD55-07151C83EB0D}">
  <dimension ref="A1:C35"/>
  <sheetViews>
    <sheetView workbookViewId="0">
      <selection activeCell="E14" sqref="E13:E14"/>
    </sheetView>
  </sheetViews>
  <sheetFormatPr defaultRowHeight="12" x14ac:dyDescent="0.35"/>
  <cols>
    <col min="1" max="1" width="8.7265625" style="365"/>
    <col min="2" max="2" width="27.81640625" style="365" customWidth="1"/>
    <col min="3" max="3" width="89.54296875" style="192" customWidth="1"/>
    <col min="4" max="16384" width="8.7265625" style="365"/>
  </cols>
  <sheetData>
    <row r="1" spans="1:3" x14ac:dyDescent="0.35">
      <c r="A1" s="264" t="s">
        <v>223</v>
      </c>
    </row>
    <row r="3" spans="1:3" ht="12.5" thickBot="1" x14ac:dyDescent="0.4">
      <c r="B3" s="785" t="s">
        <v>224</v>
      </c>
      <c r="C3" s="786" t="s">
        <v>225</v>
      </c>
    </row>
    <row r="4" spans="1:3" x14ac:dyDescent="0.35">
      <c r="B4" s="186" t="s">
        <v>226</v>
      </c>
      <c r="C4" s="681" t="s">
        <v>227</v>
      </c>
    </row>
    <row r="5" spans="1:3" x14ac:dyDescent="0.35">
      <c r="B5" s="185"/>
      <c r="C5" s="206" t="s">
        <v>1246</v>
      </c>
    </row>
    <row r="6" spans="1:3" x14ac:dyDescent="0.35">
      <c r="B6" s="185"/>
      <c r="C6" s="206" t="s">
        <v>1247</v>
      </c>
    </row>
    <row r="7" spans="1:3" x14ac:dyDescent="0.35">
      <c r="B7" s="185"/>
      <c r="C7" s="206" t="s">
        <v>1248</v>
      </c>
    </row>
    <row r="8" spans="1:3" x14ac:dyDescent="0.35">
      <c r="B8" s="185"/>
      <c r="C8" s="206" t="s">
        <v>1249</v>
      </c>
    </row>
    <row r="9" spans="1:3" x14ac:dyDescent="0.35">
      <c r="B9" s="185"/>
      <c r="C9" s="206" t="s">
        <v>1250</v>
      </c>
    </row>
    <row r="10" spans="1:3" x14ac:dyDescent="0.35">
      <c r="B10" s="185"/>
      <c r="C10" s="206" t="s">
        <v>1251</v>
      </c>
    </row>
    <row r="11" spans="1:3" x14ac:dyDescent="0.35">
      <c r="B11" s="185"/>
      <c r="C11" s="206" t="s">
        <v>1252</v>
      </c>
    </row>
    <row r="12" spans="1:3" ht="12.5" thickBot="1" x14ac:dyDescent="0.4">
      <c r="B12" s="187"/>
      <c r="C12" s="160" t="s">
        <v>1253</v>
      </c>
    </row>
    <row r="13" spans="1:3" ht="36" x14ac:dyDescent="0.35">
      <c r="B13" s="196" t="s">
        <v>228</v>
      </c>
      <c r="C13" s="682" t="s">
        <v>229</v>
      </c>
    </row>
    <row r="14" spans="1:3" x14ac:dyDescent="0.35">
      <c r="B14" s="195"/>
      <c r="C14" s="113" t="s">
        <v>1254</v>
      </c>
    </row>
    <row r="15" spans="1:3" x14ac:dyDescent="0.35">
      <c r="B15" s="195"/>
      <c r="C15" s="113" t="s">
        <v>1248</v>
      </c>
    </row>
    <row r="16" spans="1:3" ht="24" x14ac:dyDescent="0.35">
      <c r="B16" s="195"/>
      <c r="C16" s="113" t="s">
        <v>1255</v>
      </c>
    </row>
    <row r="17" spans="2:3" x14ac:dyDescent="0.35">
      <c r="B17" s="195"/>
      <c r="C17" s="113" t="s">
        <v>1256</v>
      </c>
    </row>
    <row r="18" spans="2:3" x14ac:dyDescent="0.35">
      <c r="B18" s="195"/>
      <c r="C18" s="113" t="s">
        <v>1257</v>
      </c>
    </row>
    <row r="19" spans="2:3" ht="24" x14ac:dyDescent="0.35">
      <c r="B19" s="195"/>
      <c r="C19" s="113" t="s">
        <v>1258</v>
      </c>
    </row>
    <row r="20" spans="2:3" x14ac:dyDescent="0.35">
      <c r="B20" s="195"/>
      <c r="C20" s="113" t="s">
        <v>1259</v>
      </c>
    </row>
    <row r="21" spans="2:3" x14ac:dyDescent="0.35">
      <c r="B21" s="195"/>
      <c r="C21" s="113" t="s">
        <v>1260</v>
      </c>
    </row>
    <row r="22" spans="2:3" x14ac:dyDescent="0.35">
      <c r="B22" s="195"/>
      <c r="C22" s="113" t="s">
        <v>1261</v>
      </c>
    </row>
    <row r="23" spans="2:3" ht="24" x14ac:dyDescent="0.35">
      <c r="B23" s="195"/>
      <c r="C23" s="113" t="s">
        <v>1262</v>
      </c>
    </row>
    <row r="24" spans="2:3" x14ac:dyDescent="0.35">
      <c r="B24" s="195"/>
      <c r="C24" s="113" t="s">
        <v>1263</v>
      </c>
    </row>
    <row r="25" spans="2:3" x14ac:dyDescent="0.35">
      <c r="B25" s="195"/>
      <c r="C25" s="113" t="s">
        <v>1264</v>
      </c>
    </row>
    <row r="26" spans="2:3" x14ac:dyDescent="0.35">
      <c r="B26" s="195"/>
      <c r="C26" s="113" t="s">
        <v>1265</v>
      </c>
    </row>
    <row r="27" spans="2:3" ht="12.5" thickBot="1" x14ac:dyDescent="0.4">
      <c r="B27" s="197"/>
      <c r="C27" s="114" t="s">
        <v>1266</v>
      </c>
    </row>
    <row r="28" spans="2:3" ht="24" x14ac:dyDescent="0.35">
      <c r="B28" s="186" t="s">
        <v>166</v>
      </c>
      <c r="C28" s="681" t="s">
        <v>230</v>
      </c>
    </row>
    <row r="29" spans="2:3" ht="36" x14ac:dyDescent="0.35">
      <c r="B29" s="185"/>
      <c r="C29" s="206" t="s">
        <v>1267</v>
      </c>
    </row>
    <row r="30" spans="2:3" x14ac:dyDescent="0.35">
      <c r="B30" s="185"/>
      <c r="C30" s="206" t="s">
        <v>1268</v>
      </c>
    </row>
    <row r="31" spans="2:3" x14ac:dyDescent="0.35">
      <c r="B31" s="185"/>
      <c r="C31" s="206" t="s">
        <v>1269</v>
      </c>
    </row>
    <row r="32" spans="2:3" ht="24" x14ac:dyDescent="0.35">
      <c r="B32" s="185"/>
      <c r="C32" s="206" t="s">
        <v>1270</v>
      </c>
    </row>
    <row r="33" spans="2:3" ht="24" x14ac:dyDescent="0.35">
      <c r="B33" s="185"/>
      <c r="C33" s="206" t="s">
        <v>1271</v>
      </c>
    </row>
    <row r="34" spans="2:3" ht="36" x14ac:dyDescent="0.35">
      <c r="B34" s="185"/>
      <c r="C34" s="206" t="s">
        <v>231</v>
      </c>
    </row>
    <row r="35" spans="2:3" ht="75.5" thickBot="1" x14ac:dyDescent="0.4">
      <c r="B35" s="187"/>
      <c r="C35" s="160" t="s">
        <v>1272</v>
      </c>
    </row>
  </sheetData>
  <mergeCells count="3">
    <mergeCell ref="B4:B12"/>
    <mergeCell ref="B13:B27"/>
    <mergeCell ref="B28:B35"/>
  </mergeCells>
  <hyperlinks>
    <hyperlink ref="C4" location="_ftn1" display="_ftn1" xr:uid="{855AB266-582E-49C4-8BD1-2047363FD3D9}"/>
    <hyperlink ref="C13" location="_ftn2" display="_ftn2" xr:uid="{3AF72AAF-9AF7-4B43-9D36-E0488E4C9002}"/>
    <hyperlink ref="C28" location="_ftn3" display="_ftn3" xr:uid="{BFF66703-301A-42F0-9796-76CFE5ECD7F3}"/>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4965B-7EEA-4AF0-AC6F-87A1FF94469F}">
  <dimension ref="A1:I29"/>
  <sheetViews>
    <sheetView workbookViewId="0">
      <selection activeCell="C14" sqref="C13:E14"/>
    </sheetView>
  </sheetViews>
  <sheetFormatPr defaultRowHeight="12" x14ac:dyDescent="0.35"/>
  <cols>
    <col min="1" max="1" width="8.7265625" style="680"/>
    <col min="2" max="2" width="24.08984375" style="680" customWidth="1"/>
    <col min="3" max="3" width="15.1796875" style="680" customWidth="1"/>
    <col min="4" max="5" width="8.7265625" style="680"/>
    <col min="6" max="6" width="15.1796875" style="680" customWidth="1"/>
    <col min="7" max="7" width="18.36328125" style="680" customWidth="1"/>
    <col min="8" max="8" width="17.453125" style="680" customWidth="1"/>
    <col min="9" max="9" width="49.1796875" style="680" customWidth="1"/>
    <col min="10" max="16384" width="8.7265625" style="680"/>
  </cols>
  <sheetData>
    <row r="1" spans="1:9" s="544" customFormat="1" x14ac:dyDescent="0.35">
      <c r="A1" s="478" t="s">
        <v>1243</v>
      </c>
    </row>
    <row r="2" spans="1:9" ht="12.5" thickBot="1" x14ac:dyDescent="0.4"/>
    <row r="3" spans="1:9" ht="40" customHeight="1" thickBot="1" x14ac:dyDescent="0.4">
      <c r="B3" s="107"/>
      <c r="C3" s="118" t="s">
        <v>232</v>
      </c>
      <c r="D3" s="118"/>
      <c r="E3" s="118"/>
      <c r="F3" s="118" t="s">
        <v>233</v>
      </c>
      <c r="G3" s="118"/>
      <c r="H3" s="118" t="s">
        <v>234</v>
      </c>
      <c r="I3" s="118"/>
    </row>
    <row r="4" spans="1:9" ht="40" customHeight="1" thickBot="1" x14ac:dyDescent="0.4">
      <c r="B4" s="149" t="s">
        <v>235</v>
      </c>
      <c r="C4" s="149"/>
      <c r="D4" s="149"/>
      <c r="E4" s="149"/>
      <c r="F4" s="149"/>
      <c r="G4" s="149"/>
      <c r="H4" s="149"/>
      <c r="I4" s="149"/>
    </row>
    <row r="5" spans="1:9" ht="40" customHeight="1" x14ac:dyDescent="0.35">
      <c r="B5" s="150" t="s">
        <v>236</v>
      </c>
      <c r="C5" s="150" t="s">
        <v>237</v>
      </c>
      <c r="D5" s="150"/>
      <c r="E5" s="150"/>
      <c r="F5" s="151" t="s">
        <v>238</v>
      </c>
      <c r="G5" s="151"/>
      <c r="H5" s="781" t="s">
        <v>239</v>
      </c>
      <c r="I5" s="781"/>
    </row>
    <row r="6" spans="1:9" ht="40" customHeight="1" x14ac:dyDescent="0.35">
      <c r="B6" s="152"/>
      <c r="C6" s="152"/>
      <c r="D6" s="152"/>
      <c r="E6" s="152"/>
      <c r="F6" s="153"/>
      <c r="G6" s="153"/>
      <c r="H6" s="773" t="s">
        <v>240</v>
      </c>
      <c r="I6" s="773"/>
    </row>
    <row r="7" spans="1:9" ht="40" customHeight="1" thickBot="1" x14ac:dyDescent="0.4">
      <c r="B7" s="154"/>
      <c r="C7" s="154"/>
      <c r="D7" s="154"/>
      <c r="E7" s="154"/>
      <c r="F7" s="155"/>
      <c r="G7" s="155"/>
      <c r="H7" s="782" t="s">
        <v>241</v>
      </c>
      <c r="I7" s="782"/>
    </row>
    <row r="8" spans="1:9" ht="40" customHeight="1" thickBot="1" x14ac:dyDescent="0.4">
      <c r="B8" s="156" t="s">
        <v>242</v>
      </c>
      <c r="C8" s="157" t="s">
        <v>243</v>
      </c>
      <c r="D8" s="157"/>
      <c r="E8" s="157"/>
      <c r="F8" s="158" t="s">
        <v>244</v>
      </c>
      <c r="G8" s="158"/>
      <c r="H8" s="158" t="s">
        <v>245</v>
      </c>
      <c r="I8" s="158"/>
    </row>
    <row r="9" spans="1:9" ht="40" customHeight="1" thickBot="1" x14ac:dyDescent="0.4">
      <c r="B9" s="151" t="s">
        <v>246</v>
      </c>
      <c r="C9" s="159" t="s">
        <v>247</v>
      </c>
      <c r="D9" s="159"/>
      <c r="E9" s="159"/>
      <c r="F9" s="150" t="s">
        <v>248</v>
      </c>
      <c r="G9" s="150"/>
      <c r="H9" s="151" t="s">
        <v>249</v>
      </c>
      <c r="I9" s="151"/>
    </row>
    <row r="10" spans="1:9" ht="40" customHeight="1" thickBot="1" x14ac:dyDescent="0.4">
      <c r="B10" s="153"/>
      <c r="C10" s="151" t="s">
        <v>250</v>
      </c>
      <c r="D10" s="151"/>
      <c r="E10" s="151"/>
      <c r="F10" s="152"/>
      <c r="G10" s="152"/>
      <c r="H10" s="155"/>
      <c r="I10" s="155"/>
    </row>
    <row r="11" spans="1:9" ht="40" customHeight="1" x14ac:dyDescent="0.35">
      <c r="B11" s="130" t="s">
        <v>251</v>
      </c>
      <c r="C11" s="131" t="s">
        <v>252</v>
      </c>
      <c r="D11" s="131"/>
      <c r="E11" s="131"/>
      <c r="F11" s="131" t="s">
        <v>253</v>
      </c>
      <c r="G11" s="131"/>
      <c r="H11" s="132" t="s">
        <v>249</v>
      </c>
      <c r="I11" s="132"/>
    </row>
    <row r="12" spans="1:9" ht="40" customHeight="1" x14ac:dyDescent="0.35">
      <c r="B12" s="130"/>
      <c r="C12" s="131" t="s">
        <v>254</v>
      </c>
      <c r="D12" s="131"/>
      <c r="E12" s="131"/>
      <c r="F12" s="131"/>
      <c r="G12" s="131"/>
      <c r="H12" s="130"/>
      <c r="I12" s="130"/>
    </row>
    <row r="13" spans="1:9" ht="40" customHeight="1" x14ac:dyDescent="0.35">
      <c r="B13" s="130"/>
      <c r="C13" s="131" t="s">
        <v>255</v>
      </c>
      <c r="D13" s="131"/>
      <c r="E13" s="131"/>
      <c r="F13" s="131"/>
      <c r="G13" s="131"/>
      <c r="H13" s="130"/>
      <c r="I13" s="130"/>
    </row>
    <row r="14" spans="1:9" ht="40" customHeight="1" thickBot="1" x14ac:dyDescent="0.4">
      <c r="B14" s="114" t="s">
        <v>256</v>
      </c>
      <c r="C14" s="133" t="s">
        <v>257</v>
      </c>
      <c r="D14" s="133"/>
      <c r="E14" s="133"/>
      <c r="F14" s="133" t="s">
        <v>258</v>
      </c>
      <c r="G14" s="133"/>
      <c r="H14" s="133" t="s">
        <v>249</v>
      </c>
      <c r="I14" s="133"/>
    </row>
    <row r="15" spans="1:9" ht="40" customHeight="1" x14ac:dyDescent="0.35">
      <c r="B15" s="120" t="s">
        <v>259</v>
      </c>
      <c r="C15" s="120" t="s">
        <v>260</v>
      </c>
      <c r="D15" s="120"/>
      <c r="E15" s="120"/>
      <c r="F15" s="120" t="s">
        <v>261</v>
      </c>
      <c r="G15" s="120"/>
      <c r="H15" s="123" t="s">
        <v>249</v>
      </c>
      <c r="I15" s="123"/>
    </row>
    <row r="16" spans="1:9" ht="40" customHeight="1" thickBot="1" x14ac:dyDescent="0.4">
      <c r="B16" s="121"/>
      <c r="C16" s="121" t="s">
        <v>262</v>
      </c>
      <c r="D16" s="121"/>
      <c r="E16" s="121"/>
      <c r="F16" s="121"/>
      <c r="G16" s="121"/>
      <c r="H16" s="124"/>
      <c r="I16" s="124"/>
    </row>
    <row r="17" spans="2:9" ht="40" customHeight="1" thickBot="1" x14ac:dyDescent="0.4">
      <c r="B17" s="783" t="s">
        <v>263</v>
      </c>
      <c r="C17" s="783"/>
      <c r="D17" s="783"/>
      <c r="E17" s="783"/>
      <c r="F17" s="783"/>
      <c r="G17" s="783"/>
      <c r="H17" s="783"/>
      <c r="I17" s="784"/>
    </row>
    <row r="18" spans="2:9" ht="40" customHeight="1" thickBot="1" x14ac:dyDescent="0.4">
      <c r="B18" s="134"/>
      <c r="C18" s="134"/>
      <c r="D18" s="16" t="s">
        <v>264</v>
      </c>
      <c r="E18" s="136" t="s">
        <v>265</v>
      </c>
      <c r="F18" s="136"/>
      <c r="G18" s="136"/>
      <c r="H18" s="136"/>
      <c r="I18" s="117" t="s">
        <v>266</v>
      </c>
    </row>
    <row r="19" spans="2:9" ht="40" customHeight="1" x14ac:dyDescent="0.35">
      <c r="B19" s="120" t="s">
        <v>267</v>
      </c>
      <c r="C19" s="120"/>
      <c r="D19" s="120" t="s">
        <v>268</v>
      </c>
      <c r="E19" s="138" t="s">
        <v>269</v>
      </c>
      <c r="F19" s="138"/>
      <c r="G19" s="120" t="s">
        <v>270</v>
      </c>
      <c r="H19" s="120"/>
      <c r="I19" s="120" t="s">
        <v>271</v>
      </c>
    </row>
    <row r="20" spans="2:9" ht="40" customHeight="1" x14ac:dyDescent="0.35">
      <c r="B20" s="119"/>
      <c r="C20" s="119"/>
      <c r="D20" s="119"/>
      <c r="E20" s="137"/>
      <c r="F20" s="137"/>
      <c r="G20" s="119" t="s">
        <v>272</v>
      </c>
      <c r="H20" s="119"/>
      <c r="I20" s="119"/>
    </row>
    <row r="21" spans="2:9" ht="40" customHeight="1" x14ac:dyDescent="0.35">
      <c r="B21" s="119"/>
      <c r="C21" s="119"/>
      <c r="D21" s="119"/>
      <c r="E21" s="137"/>
      <c r="F21" s="137"/>
      <c r="G21" s="119" t="s">
        <v>1244</v>
      </c>
      <c r="H21" s="119"/>
      <c r="I21" s="119"/>
    </row>
    <row r="22" spans="2:9" ht="40" customHeight="1" x14ac:dyDescent="0.35">
      <c r="B22" s="119"/>
      <c r="C22" s="119"/>
      <c r="D22" s="119"/>
      <c r="E22" s="137"/>
      <c r="F22" s="137"/>
      <c r="G22" s="119" t="s">
        <v>1245</v>
      </c>
      <c r="H22" s="119"/>
      <c r="I22" s="119"/>
    </row>
    <row r="23" spans="2:9" ht="40" customHeight="1" thickBot="1" x14ac:dyDescent="0.4">
      <c r="B23" s="121"/>
      <c r="C23" s="121"/>
      <c r="D23" s="121"/>
      <c r="E23" s="139"/>
      <c r="F23" s="139"/>
      <c r="G23" s="121" t="s">
        <v>273</v>
      </c>
      <c r="H23" s="121"/>
      <c r="I23" s="121"/>
    </row>
    <row r="24" spans="2:9" ht="40" customHeight="1" x14ac:dyDescent="0.35">
      <c r="B24" s="140" t="s">
        <v>274</v>
      </c>
      <c r="C24" s="140"/>
      <c r="D24" s="142" t="s">
        <v>268</v>
      </c>
      <c r="E24" s="144" t="s">
        <v>269</v>
      </c>
      <c r="F24" s="144"/>
      <c r="G24" s="142" t="s">
        <v>275</v>
      </c>
      <c r="H24" s="142"/>
      <c r="I24" s="140" t="s">
        <v>276</v>
      </c>
    </row>
    <row r="25" spans="2:9" ht="40" customHeight="1" thickBot="1" x14ac:dyDescent="0.4">
      <c r="B25" s="127"/>
      <c r="C25" s="127"/>
      <c r="D25" s="125"/>
      <c r="E25" s="145"/>
      <c r="F25" s="145"/>
      <c r="G25" s="125" t="s">
        <v>277</v>
      </c>
      <c r="H25" s="125"/>
      <c r="I25" s="127"/>
    </row>
    <row r="26" spans="2:9" ht="40" customHeight="1" thickBot="1" x14ac:dyDescent="0.4">
      <c r="B26" s="129" t="s">
        <v>278</v>
      </c>
      <c r="C26" s="129"/>
      <c r="D26" s="53" t="s">
        <v>279</v>
      </c>
      <c r="E26" s="146" t="s">
        <v>269</v>
      </c>
      <c r="F26" s="146"/>
      <c r="G26" s="147" t="s">
        <v>280</v>
      </c>
      <c r="H26" s="147"/>
      <c r="I26" s="53" t="s">
        <v>281</v>
      </c>
    </row>
    <row r="27" spans="2:9" ht="40" customHeight="1" thickBot="1" x14ac:dyDescent="0.4">
      <c r="B27" s="128" t="s">
        <v>282</v>
      </c>
      <c r="C27" s="128"/>
      <c r="D27" s="110" t="s">
        <v>279</v>
      </c>
      <c r="E27" s="148" t="s">
        <v>269</v>
      </c>
      <c r="F27" s="148"/>
      <c r="G27" s="126" t="s">
        <v>283</v>
      </c>
      <c r="H27" s="126"/>
      <c r="I27" s="110" t="s">
        <v>284</v>
      </c>
    </row>
    <row r="28" spans="2:9" ht="40" customHeight="1" thickBot="1" x14ac:dyDescent="0.4">
      <c r="B28" s="129" t="s">
        <v>285</v>
      </c>
      <c r="C28" s="129"/>
      <c r="D28" s="53" t="s">
        <v>279</v>
      </c>
      <c r="E28" s="146" t="s">
        <v>269</v>
      </c>
      <c r="F28" s="146"/>
      <c r="G28" s="147" t="s">
        <v>286</v>
      </c>
      <c r="H28" s="147"/>
      <c r="I28" s="53" t="s">
        <v>287</v>
      </c>
    </row>
    <row r="29" spans="2:9" ht="40" customHeight="1" thickBot="1" x14ac:dyDescent="0.4">
      <c r="B29" s="128" t="s">
        <v>288</v>
      </c>
      <c r="C29" s="128"/>
      <c r="D29" s="110" t="s">
        <v>279</v>
      </c>
      <c r="E29" s="148" t="s">
        <v>269</v>
      </c>
      <c r="F29" s="148"/>
      <c r="G29" s="126" t="s">
        <v>289</v>
      </c>
      <c r="H29" s="126"/>
      <c r="I29" s="110" t="s">
        <v>290</v>
      </c>
    </row>
  </sheetData>
  <mergeCells count="64">
    <mergeCell ref="B28:C28"/>
    <mergeCell ref="E28:F28"/>
    <mergeCell ref="G28:H28"/>
    <mergeCell ref="B29:C29"/>
    <mergeCell ref="E29:F29"/>
    <mergeCell ref="G29:H29"/>
    <mergeCell ref="G25:H25"/>
    <mergeCell ref="B26:C26"/>
    <mergeCell ref="E26:F26"/>
    <mergeCell ref="G26:H26"/>
    <mergeCell ref="B27:C27"/>
    <mergeCell ref="E27:F27"/>
    <mergeCell ref="G27:H27"/>
    <mergeCell ref="I19:I23"/>
    <mergeCell ref="G20:H20"/>
    <mergeCell ref="G21:H21"/>
    <mergeCell ref="G22:H22"/>
    <mergeCell ref="G23:H23"/>
    <mergeCell ref="B24:C25"/>
    <mergeCell ref="D24:D25"/>
    <mergeCell ref="E24:F25"/>
    <mergeCell ref="G24:H24"/>
    <mergeCell ref="I24:I25"/>
    <mergeCell ref="B17:D17"/>
    <mergeCell ref="E17:F17"/>
    <mergeCell ref="G17:H17"/>
    <mergeCell ref="B18:C18"/>
    <mergeCell ref="E18:H18"/>
    <mergeCell ref="B19:C23"/>
    <mergeCell ref="D19:D23"/>
    <mergeCell ref="E19:F23"/>
    <mergeCell ref="G19:H19"/>
    <mergeCell ref="C14:E14"/>
    <mergeCell ref="F14:G14"/>
    <mergeCell ref="H14:I14"/>
    <mergeCell ref="B15:B16"/>
    <mergeCell ref="C15:E15"/>
    <mergeCell ref="F15:G16"/>
    <mergeCell ref="H15:I16"/>
    <mergeCell ref="C16:E16"/>
    <mergeCell ref="B11:B13"/>
    <mergeCell ref="C11:E11"/>
    <mergeCell ref="F11:G13"/>
    <mergeCell ref="H11:I13"/>
    <mergeCell ref="C12:E12"/>
    <mergeCell ref="C13:E13"/>
    <mergeCell ref="C8:E8"/>
    <mergeCell ref="F8:G8"/>
    <mergeCell ref="H8:I8"/>
    <mergeCell ref="B9:B10"/>
    <mergeCell ref="C9:E9"/>
    <mergeCell ref="F9:G10"/>
    <mergeCell ref="H9:I10"/>
    <mergeCell ref="C10:E10"/>
    <mergeCell ref="C3:E3"/>
    <mergeCell ref="F3:G3"/>
    <mergeCell ref="H3:I3"/>
    <mergeCell ref="B4:I4"/>
    <mergeCell ref="B5:B7"/>
    <mergeCell ref="C5:E7"/>
    <mergeCell ref="F5:G7"/>
    <mergeCell ref="H5:I5"/>
    <mergeCell ref="H6:I6"/>
    <mergeCell ref="H7:I7"/>
  </mergeCells>
  <hyperlinks>
    <hyperlink ref="H5" location="_ftn1" display="_ftn1" xr:uid="{8EB617D2-21FB-4D1E-925B-84B5B1999634}"/>
    <hyperlink ref="H6" location="_ftn2" display="_ftn2" xr:uid="{0B4ACE9A-1B5E-43BE-B89F-910AD2F8C58C}"/>
    <hyperlink ref="H7" location="_ftn3" display="_ftn3" xr:uid="{3E5ADCAD-CEE7-4772-8D69-22812A4E3E44}"/>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FB255-0A2B-4966-BAF5-0A920B0DF5E4}">
  <dimension ref="A1:E8"/>
  <sheetViews>
    <sheetView workbookViewId="0">
      <selection activeCell="E14" sqref="E13:E14"/>
    </sheetView>
  </sheetViews>
  <sheetFormatPr defaultRowHeight="12" x14ac:dyDescent="0.35"/>
  <cols>
    <col min="1" max="1" width="8.7265625" style="365"/>
    <col min="2" max="2" width="14.81640625" style="544" customWidth="1"/>
    <col min="3" max="3" width="18.08984375" style="365" customWidth="1"/>
    <col min="4" max="4" width="16.36328125" style="365" customWidth="1"/>
    <col min="5" max="5" width="15.81640625" style="365" customWidth="1"/>
    <col min="6" max="16384" width="8.7265625" style="365"/>
  </cols>
  <sheetData>
    <row r="1" spans="1:5" x14ac:dyDescent="0.35">
      <c r="A1" s="478" t="s">
        <v>291</v>
      </c>
    </row>
    <row r="3" spans="1:5" ht="36" x14ac:dyDescent="0.35">
      <c r="B3" s="108" t="s">
        <v>292</v>
      </c>
      <c r="C3" s="108" t="s">
        <v>293</v>
      </c>
      <c r="D3" s="116" t="s">
        <v>294</v>
      </c>
      <c r="E3" s="208" t="s">
        <v>295</v>
      </c>
    </row>
    <row r="4" spans="1:5" x14ac:dyDescent="0.35">
      <c r="B4" s="18" t="s">
        <v>296</v>
      </c>
      <c r="C4" s="777">
        <v>0.15</v>
      </c>
      <c r="D4" s="778">
        <v>0.15</v>
      </c>
      <c r="E4" s="777">
        <v>0.7</v>
      </c>
    </row>
    <row r="5" spans="1:5" x14ac:dyDescent="0.35">
      <c r="B5" s="105" t="s">
        <v>297</v>
      </c>
      <c r="C5" s="779">
        <v>0.2</v>
      </c>
      <c r="D5" s="780">
        <v>0.2</v>
      </c>
      <c r="E5" s="779">
        <v>0.6</v>
      </c>
    </row>
    <row r="6" spans="1:5" x14ac:dyDescent="0.35">
      <c r="B6" s="18" t="s">
        <v>298</v>
      </c>
      <c r="C6" s="777">
        <v>0.3</v>
      </c>
      <c r="D6" s="778">
        <v>0.3</v>
      </c>
      <c r="E6" s="777">
        <v>0.4</v>
      </c>
    </row>
    <row r="7" spans="1:5" x14ac:dyDescent="0.35">
      <c r="B7" s="105" t="s">
        <v>299</v>
      </c>
      <c r="C7" s="779">
        <v>0.4</v>
      </c>
      <c r="D7" s="780">
        <v>0.4</v>
      </c>
      <c r="E7" s="779">
        <v>0.2</v>
      </c>
    </row>
    <row r="8" spans="1:5" x14ac:dyDescent="0.35">
      <c r="B8" s="18" t="s">
        <v>300</v>
      </c>
      <c r="C8" s="777">
        <v>0.45</v>
      </c>
      <c r="D8" s="778">
        <v>0.45</v>
      </c>
      <c r="E8" s="777">
        <v>0.1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D6BFB-4513-41B6-B0A2-686A13996123}">
  <dimension ref="A1:D9"/>
  <sheetViews>
    <sheetView workbookViewId="0">
      <selection activeCell="F9" sqref="F9"/>
    </sheetView>
  </sheetViews>
  <sheetFormatPr defaultRowHeight="12" x14ac:dyDescent="0.35"/>
  <cols>
    <col min="1" max="1" width="8.7265625" style="365"/>
    <col min="2" max="2" width="20.1796875" style="365" customWidth="1"/>
    <col min="3" max="3" width="30.54296875" style="365" customWidth="1"/>
    <col min="4" max="4" width="56" style="365" customWidth="1"/>
    <col min="5" max="16384" width="8.7265625" style="365"/>
  </cols>
  <sheetData>
    <row r="1" spans="1:4" x14ac:dyDescent="0.35">
      <c r="A1" s="478" t="s">
        <v>1140</v>
      </c>
    </row>
    <row r="3" spans="1:4" x14ac:dyDescent="0.35">
      <c r="B3" s="108" t="s">
        <v>301</v>
      </c>
      <c r="C3" s="108" t="s">
        <v>302</v>
      </c>
      <c r="D3" s="108" t="s">
        <v>303</v>
      </c>
    </row>
    <row r="4" spans="1:4" ht="36" x14ac:dyDescent="0.35">
      <c r="B4" s="182" t="s">
        <v>304</v>
      </c>
      <c r="C4" s="206" t="s">
        <v>305</v>
      </c>
      <c r="D4" s="673" t="s">
        <v>306</v>
      </c>
    </row>
    <row r="5" spans="1:4" ht="36" x14ac:dyDescent="0.35">
      <c r="B5" s="191" t="s">
        <v>307</v>
      </c>
      <c r="C5" s="672" t="s">
        <v>308</v>
      </c>
      <c r="D5" s="672" t="s">
        <v>309</v>
      </c>
    </row>
    <row r="6" spans="1:4" ht="48" x14ac:dyDescent="0.35">
      <c r="B6" s="185" t="s">
        <v>310</v>
      </c>
      <c r="C6" s="773" t="s">
        <v>311</v>
      </c>
      <c r="D6" s="206" t="s">
        <v>312</v>
      </c>
    </row>
    <row r="7" spans="1:4" ht="24" x14ac:dyDescent="0.35">
      <c r="B7" s="185"/>
      <c r="C7" s="773"/>
      <c r="D7" s="206" t="s">
        <v>313</v>
      </c>
    </row>
    <row r="8" spans="1:4" ht="48" x14ac:dyDescent="0.35">
      <c r="B8" s="185"/>
      <c r="C8" s="773"/>
      <c r="D8" s="206" t="s">
        <v>314</v>
      </c>
    </row>
    <row r="9" spans="1:4" ht="36.5" thickBot="1" x14ac:dyDescent="0.4">
      <c r="B9" s="774"/>
      <c r="C9" s="775"/>
      <c r="D9" s="776" t="s">
        <v>315</v>
      </c>
    </row>
  </sheetData>
  <mergeCells count="2">
    <mergeCell ref="B6:B9"/>
    <mergeCell ref="C6:C9"/>
  </mergeCells>
  <hyperlinks>
    <hyperlink ref="D4" location="_ftn1" display="_ftn1" xr:uid="{8D898995-70CD-4148-8AF2-3F56EC1D7131}"/>
    <hyperlink ref="C5" location="_ftn2" display="_ftn2" xr:uid="{94C8E307-F7D4-40C9-8157-2F11E4650B3A}"/>
    <hyperlink ref="D5" location="_ftn3" display="_ftn3" xr:uid="{E2C25708-CF89-4278-92B6-F394115D0E95}"/>
    <hyperlink ref="C6" location="_ftn4" display="_ftn4" xr:uid="{94BE3AE8-6163-4DD4-91D6-89DAA89F39CE}"/>
    <hyperlink ref="D9" location="_ftn5" display="_ftn5" xr:uid="{D1D2C877-0273-4EF3-A034-5EF821932699}"/>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7453-EEEC-41AF-95DA-DC93D83E4A23}">
  <dimension ref="A1:H62"/>
  <sheetViews>
    <sheetView workbookViewId="0">
      <selection activeCell="I7" sqref="I7"/>
    </sheetView>
  </sheetViews>
  <sheetFormatPr defaultRowHeight="12" x14ac:dyDescent="0.35"/>
  <cols>
    <col min="1" max="1" width="9.26953125" style="365" customWidth="1"/>
    <col min="2" max="2" width="22.6328125" style="365" bestFit="1" customWidth="1"/>
    <col min="3" max="3" width="19.36328125" style="365" bestFit="1" customWidth="1"/>
    <col min="4" max="4" width="4.54296875" style="365" bestFit="1" customWidth="1"/>
    <col min="5" max="5" width="10.7265625" style="365" bestFit="1" customWidth="1"/>
    <col min="6" max="6" width="18.453125" style="365" bestFit="1" customWidth="1"/>
    <col min="7" max="16384" width="8.7265625" style="365"/>
  </cols>
  <sheetData>
    <row r="1" spans="1:8" x14ac:dyDescent="0.35">
      <c r="A1" s="478" t="s">
        <v>1139</v>
      </c>
    </row>
    <row r="3" spans="1:8" x14ac:dyDescent="0.35">
      <c r="B3" s="235" t="s">
        <v>316</v>
      </c>
      <c r="C3" s="235" t="s">
        <v>1242</v>
      </c>
      <c r="D3" s="235"/>
      <c r="E3" s="235" t="s">
        <v>317</v>
      </c>
      <c r="F3" s="237" t="s">
        <v>318</v>
      </c>
      <c r="G3" s="590"/>
      <c r="H3" s="478"/>
    </row>
    <row r="4" spans="1:8" ht="12.5" thickBot="1" x14ac:dyDescent="0.4">
      <c r="B4" s="699" t="s">
        <v>310</v>
      </c>
      <c r="C4" s="699"/>
      <c r="D4" s="699"/>
      <c r="E4" s="699"/>
      <c r="F4" s="699"/>
      <c r="G4" s="590"/>
      <c r="H4" s="478"/>
    </row>
    <row r="5" spans="1:8" x14ac:dyDescent="0.35">
      <c r="B5" s="700" t="s">
        <v>319</v>
      </c>
      <c r="C5" s="701" t="s">
        <v>46</v>
      </c>
      <c r="D5" s="701" t="s">
        <v>320</v>
      </c>
      <c r="E5" s="685">
        <v>0.15</v>
      </c>
      <c r="F5" s="702" t="s">
        <v>321</v>
      </c>
      <c r="G5" s="590"/>
      <c r="H5" s="478"/>
    </row>
    <row r="6" spans="1:8" x14ac:dyDescent="0.35">
      <c r="B6" s="703"/>
      <c r="C6" s="701" t="s">
        <v>322</v>
      </c>
      <c r="D6" s="701"/>
      <c r="E6" s="44"/>
      <c r="F6" s="704"/>
      <c r="G6" s="590"/>
      <c r="H6" s="478"/>
    </row>
    <row r="7" spans="1:8" ht="12.5" thickBot="1" x14ac:dyDescent="0.4">
      <c r="B7" s="703"/>
      <c r="C7" s="705"/>
      <c r="D7" s="701"/>
      <c r="E7" s="44"/>
      <c r="F7" s="706"/>
      <c r="G7" s="590"/>
      <c r="H7" s="478"/>
    </row>
    <row r="8" spans="1:8" x14ac:dyDescent="0.35">
      <c r="B8" s="703"/>
      <c r="C8" s="707"/>
      <c r="D8" s="708" t="s">
        <v>320</v>
      </c>
      <c r="E8" s="709">
        <v>0.15</v>
      </c>
      <c r="F8" s="710" t="s">
        <v>321</v>
      </c>
      <c r="G8" s="590"/>
      <c r="H8" s="478"/>
    </row>
    <row r="9" spans="1:8" x14ac:dyDescent="0.35">
      <c r="B9" s="703"/>
      <c r="C9" s="18" t="s">
        <v>323</v>
      </c>
      <c r="D9" s="711"/>
      <c r="E9" s="712"/>
      <c r="F9" s="704"/>
      <c r="G9" s="590"/>
      <c r="H9" s="478"/>
    </row>
    <row r="10" spans="1:8" ht="12.5" thickBot="1" x14ac:dyDescent="0.4">
      <c r="B10" s="713"/>
      <c r="C10" s="714"/>
      <c r="D10" s="715"/>
      <c r="E10" s="716"/>
      <c r="F10" s="706"/>
      <c r="G10" s="590"/>
      <c r="H10" s="478"/>
    </row>
    <row r="11" spans="1:8" x14ac:dyDescent="0.35">
      <c r="B11" s="717" t="s">
        <v>324</v>
      </c>
      <c r="C11" s="718" t="s">
        <v>324</v>
      </c>
      <c r="D11" s="719" t="s">
        <v>320</v>
      </c>
      <c r="E11" s="720">
        <v>0.34</v>
      </c>
      <c r="F11" s="721" t="s">
        <v>325</v>
      </c>
      <c r="G11" s="590"/>
      <c r="H11" s="478"/>
    </row>
    <row r="12" spans="1:8" x14ac:dyDescent="0.35">
      <c r="B12" s="722" t="s">
        <v>326</v>
      </c>
      <c r="C12" s="723" t="s">
        <v>326</v>
      </c>
      <c r="D12" s="701" t="s">
        <v>320</v>
      </c>
      <c r="E12" s="685">
        <v>0.4</v>
      </c>
      <c r="F12" s="724" t="s">
        <v>325</v>
      </c>
      <c r="G12" s="590"/>
      <c r="H12" s="478"/>
    </row>
    <row r="13" spans="1:8" x14ac:dyDescent="0.35">
      <c r="B13" s="717" t="s">
        <v>327</v>
      </c>
      <c r="C13" s="718" t="s">
        <v>327</v>
      </c>
      <c r="D13" s="719" t="s">
        <v>320</v>
      </c>
      <c r="E13" s="720">
        <v>0.34</v>
      </c>
      <c r="F13" s="721" t="s">
        <v>325</v>
      </c>
      <c r="G13" s="590"/>
      <c r="H13" s="478"/>
    </row>
    <row r="14" spans="1:8" x14ac:dyDescent="0.35">
      <c r="B14" s="722" t="s">
        <v>328</v>
      </c>
      <c r="C14" s="723" t="s">
        <v>328</v>
      </c>
      <c r="D14" s="701" t="s">
        <v>320</v>
      </c>
      <c r="E14" s="685">
        <v>0.38</v>
      </c>
      <c r="F14" s="724" t="s">
        <v>325</v>
      </c>
      <c r="G14" s="590"/>
      <c r="H14" s="478"/>
    </row>
    <row r="15" spans="1:8" ht="12.5" thickBot="1" x14ac:dyDescent="0.4">
      <c r="B15" s="725"/>
      <c r="C15" s="726"/>
      <c r="D15" s="727"/>
      <c r="E15" s="728"/>
      <c r="F15" s="729"/>
      <c r="G15" s="590"/>
      <c r="H15" s="478"/>
    </row>
    <row r="16" spans="1:8" x14ac:dyDescent="0.35">
      <c r="B16" s="730" t="s">
        <v>329</v>
      </c>
      <c r="C16" s="719" t="s">
        <v>330</v>
      </c>
      <c r="D16" s="719" t="s">
        <v>320</v>
      </c>
      <c r="E16" s="720">
        <v>0.1</v>
      </c>
      <c r="F16" s="721" t="s">
        <v>325</v>
      </c>
      <c r="G16" s="590"/>
      <c r="H16" s="478"/>
    </row>
    <row r="17" spans="2:8" x14ac:dyDescent="0.35">
      <c r="B17" s="722"/>
      <c r="C17" s="723"/>
      <c r="D17" s="701" t="s">
        <v>320</v>
      </c>
      <c r="E17" s="685">
        <v>0.17</v>
      </c>
      <c r="F17" s="724"/>
      <c r="G17" s="590"/>
      <c r="H17" s="478"/>
    </row>
    <row r="18" spans="2:8" x14ac:dyDescent="0.35">
      <c r="B18" s="703"/>
      <c r="C18" s="731" t="s">
        <v>331</v>
      </c>
      <c r="D18" s="731"/>
      <c r="E18" s="704"/>
      <c r="F18" s="704" t="s">
        <v>325</v>
      </c>
      <c r="G18" s="590"/>
      <c r="H18" s="478"/>
    </row>
    <row r="19" spans="2:8" x14ac:dyDescent="0.35">
      <c r="B19" s="703"/>
      <c r="C19" s="731"/>
      <c r="D19" s="731"/>
      <c r="E19" s="704"/>
      <c r="F19" s="704"/>
      <c r="G19" s="478"/>
      <c r="H19" s="478"/>
    </row>
    <row r="20" spans="2:8" x14ac:dyDescent="0.35">
      <c r="B20" s="722" t="s">
        <v>332</v>
      </c>
      <c r="C20" s="732"/>
      <c r="D20" s="733"/>
      <c r="E20" s="734"/>
      <c r="F20" s="735"/>
      <c r="G20" s="478"/>
      <c r="H20" s="478"/>
    </row>
    <row r="21" spans="2:8" x14ac:dyDescent="0.35">
      <c r="B21" s="722"/>
      <c r="C21" s="723" t="s">
        <v>333</v>
      </c>
      <c r="D21" s="701"/>
      <c r="E21" s="44"/>
      <c r="F21" s="724"/>
      <c r="G21" s="478"/>
      <c r="H21" s="478"/>
    </row>
    <row r="22" spans="2:8" x14ac:dyDescent="0.35">
      <c r="B22" s="722"/>
      <c r="C22" s="723"/>
      <c r="D22" s="701" t="s">
        <v>320</v>
      </c>
      <c r="E22" s="685">
        <v>0.25</v>
      </c>
      <c r="F22" s="724" t="s">
        <v>334</v>
      </c>
      <c r="G22" s="478"/>
      <c r="H22" s="478"/>
    </row>
    <row r="23" spans="2:8" ht="12.5" thickBot="1" x14ac:dyDescent="0.4">
      <c r="B23" s="725"/>
      <c r="C23" s="726"/>
      <c r="D23" s="727"/>
      <c r="E23" s="728"/>
      <c r="F23" s="729"/>
      <c r="G23" s="478"/>
      <c r="H23" s="478"/>
    </row>
    <row r="24" spans="2:8" x14ac:dyDescent="0.35">
      <c r="B24" s="717" t="s">
        <v>335</v>
      </c>
      <c r="C24" s="718" t="s">
        <v>336</v>
      </c>
      <c r="D24" s="719" t="s">
        <v>320</v>
      </c>
      <c r="E24" s="720">
        <v>0.1</v>
      </c>
      <c r="F24" s="721" t="s">
        <v>325</v>
      </c>
      <c r="G24" s="478"/>
      <c r="H24" s="478"/>
    </row>
    <row r="25" spans="2:8" ht="12.5" thickBot="1" x14ac:dyDescent="0.4">
      <c r="B25" s="736"/>
      <c r="C25" s="737"/>
      <c r="D25" s="738"/>
      <c r="E25" s="739"/>
      <c r="F25" s="740"/>
      <c r="G25" s="478"/>
      <c r="H25" s="478"/>
    </row>
    <row r="26" spans="2:8" x14ac:dyDescent="0.35">
      <c r="B26" s="722" t="s">
        <v>335</v>
      </c>
      <c r="C26" s="723" t="s">
        <v>337</v>
      </c>
      <c r="D26" s="701" t="s">
        <v>320</v>
      </c>
      <c r="E26" s="685">
        <v>0.15</v>
      </c>
      <c r="F26" s="724" t="s">
        <v>338</v>
      </c>
      <c r="G26" s="478"/>
      <c r="H26" s="478"/>
    </row>
    <row r="27" spans="2:8" ht="12.5" thickBot="1" x14ac:dyDescent="0.4">
      <c r="B27" s="725"/>
      <c r="C27" s="726"/>
      <c r="D27" s="727"/>
      <c r="E27" s="728"/>
      <c r="F27" s="729"/>
      <c r="G27" s="478"/>
      <c r="H27" s="478"/>
    </row>
    <row r="28" spans="2:8" x14ac:dyDescent="0.35">
      <c r="B28" s="717" t="s">
        <v>339</v>
      </c>
      <c r="C28" s="718" t="s">
        <v>340</v>
      </c>
      <c r="D28" s="719" t="s">
        <v>320</v>
      </c>
      <c r="E28" s="720">
        <v>0.1</v>
      </c>
      <c r="F28" s="721" t="s">
        <v>325</v>
      </c>
      <c r="G28" s="478"/>
      <c r="H28" s="478"/>
    </row>
    <row r="29" spans="2:8" ht="12.5" thickBot="1" x14ac:dyDescent="0.4">
      <c r="B29" s="736"/>
      <c r="C29" s="737"/>
      <c r="D29" s="738"/>
      <c r="E29" s="739"/>
      <c r="F29" s="740"/>
      <c r="G29" s="478"/>
      <c r="H29" s="478"/>
    </row>
    <row r="30" spans="2:8" x14ac:dyDescent="0.35">
      <c r="B30" s="722" t="s">
        <v>339</v>
      </c>
      <c r="C30" s="723" t="s">
        <v>341</v>
      </c>
      <c r="D30" s="701" t="s">
        <v>320</v>
      </c>
      <c r="E30" s="685">
        <v>0.1</v>
      </c>
      <c r="F30" s="724" t="s">
        <v>325</v>
      </c>
      <c r="G30" s="478"/>
      <c r="H30" s="478"/>
    </row>
    <row r="31" spans="2:8" ht="12.5" thickBot="1" x14ac:dyDescent="0.4">
      <c r="B31" s="725"/>
      <c r="C31" s="741"/>
      <c r="D31" s="727"/>
      <c r="E31" s="728"/>
      <c r="F31" s="742"/>
      <c r="G31" s="478"/>
      <c r="H31" s="478"/>
    </row>
    <row r="32" spans="2:8" x14ac:dyDescent="0.35">
      <c r="B32" s="717" t="s">
        <v>342</v>
      </c>
      <c r="C32" s="718" t="s">
        <v>47</v>
      </c>
      <c r="D32" s="719" t="s">
        <v>320</v>
      </c>
      <c r="E32" s="720">
        <v>0.39</v>
      </c>
      <c r="F32" s="721" t="s">
        <v>343</v>
      </c>
      <c r="G32" s="478"/>
      <c r="H32" s="478"/>
    </row>
    <row r="33" spans="2:8" ht="12.5" thickBot="1" x14ac:dyDescent="0.4">
      <c r="B33" s="736"/>
      <c r="C33" s="743"/>
      <c r="D33" s="738"/>
      <c r="E33" s="739"/>
      <c r="F33" s="744"/>
      <c r="G33" s="478"/>
      <c r="H33" s="478"/>
    </row>
    <row r="34" spans="2:8" x14ac:dyDescent="0.35">
      <c r="B34" s="700" t="s">
        <v>344</v>
      </c>
      <c r="C34" s="745" t="s">
        <v>345</v>
      </c>
      <c r="D34" s="701" t="s">
        <v>320</v>
      </c>
      <c r="E34" s="685">
        <v>0.6</v>
      </c>
      <c r="F34" s="702" t="s">
        <v>320</v>
      </c>
      <c r="G34" s="478"/>
      <c r="H34" s="478"/>
    </row>
    <row r="35" spans="2:8" ht="12.5" thickBot="1" x14ac:dyDescent="0.4">
      <c r="B35" s="746"/>
      <c r="C35" s="747"/>
      <c r="D35" s="727"/>
      <c r="E35" s="728"/>
      <c r="F35" s="706"/>
      <c r="G35" s="478"/>
      <c r="H35" s="478"/>
    </row>
    <row r="36" spans="2:8" x14ac:dyDescent="0.35">
      <c r="B36" s="717" t="s">
        <v>346</v>
      </c>
      <c r="C36" s="718" t="s">
        <v>346</v>
      </c>
      <c r="D36" s="719" t="s">
        <v>320</v>
      </c>
      <c r="E36" s="720">
        <v>7.4999999999999997E-2</v>
      </c>
      <c r="F36" s="721" t="s">
        <v>347</v>
      </c>
      <c r="G36" s="478"/>
      <c r="H36" s="478"/>
    </row>
    <row r="37" spans="2:8" ht="12.5" thickBot="1" x14ac:dyDescent="0.4">
      <c r="B37" s="717"/>
      <c r="C37" s="718"/>
      <c r="D37" s="719"/>
      <c r="E37" s="462"/>
      <c r="F37" s="721"/>
      <c r="G37" s="478"/>
      <c r="H37" s="478"/>
    </row>
    <row r="38" spans="2:8" ht="12.5" thickBot="1" x14ac:dyDescent="0.4">
      <c r="B38" s="748" t="s">
        <v>348</v>
      </c>
      <c r="C38" s="708" t="s">
        <v>349</v>
      </c>
      <c r="D38" s="708" t="s">
        <v>320</v>
      </c>
      <c r="E38" s="709">
        <v>0.44</v>
      </c>
      <c r="F38" s="749" t="s">
        <v>350</v>
      </c>
      <c r="G38" s="478"/>
      <c r="H38" s="478"/>
    </row>
    <row r="39" spans="2:8" x14ac:dyDescent="0.35">
      <c r="B39" s="750" t="s">
        <v>351</v>
      </c>
      <c r="C39" s="751"/>
      <c r="D39" s="752" t="s">
        <v>320</v>
      </c>
      <c r="E39" s="753">
        <v>0.15</v>
      </c>
      <c r="F39" s="754" t="s">
        <v>198</v>
      </c>
      <c r="G39" s="478"/>
      <c r="H39" s="478"/>
    </row>
    <row r="40" spans="2:8" ht="12.5" thickBot="1" x14ac:dyDescent="0.4">
      <c r="B40" s="737"/>
      <c r="C40" s="755"/>
      <c r="D40" s="756"/>
      <c r="E40" s="757"/>
      <c r="F40" s="744"/>
      <c r="G40" s="478"/>
      <c r="H40" s="478"/>
    </row>
    <row r="41" spans="2:8" x14ac:dyDescent="0.35">
      <c r="B41" s="722"/>
      <c r="C41" s="723" t="s">
        <v>352</v>
      </c>
      <c r="D41" s="701"/>
      <c r="E41" s="44"/>
      <c r="F41" s="724"/>
      <c r="G41" s="478"/>
      <c r="H41" s="478"/>
    </row>
    <row r="42" spans="2:8" x14ac:dyDescent="0.35">
      <c r="B42" s="722" t="s">
        <v>353</v>
      </c>
      <c r="C42" s="723" t="s">
        <v>354</v>
      </c>
      <c r="D42" s="701"/>
      <c r="E42" s="44"/>
      <c r="F42" s="724" t="s">
        <v>343</v>
      </c>
      <c r="G42" s="478"/>
      <c r="H42" s="478"/>
    </row>
    <row r="43" spans="2:8" x14ac:dyDescent="0.35">
      <c r="B43" s="722"/>
      <c r="C43" s="723" t="s">
        <v>355</v>
      </c>
      <c r="D43" s="701" t="s">
        <v>320</v>
      </c>
      <c r="E43" s="685">
        <v>0.15</v>
      </c>
      <c r="F43" s="758"/>
      <c r="G43" s="478"/>
      <c r="H43" s="478"/>
    </row>
    <row r="44" spans="2:8" ht="12.5" thickBot="1" x14ac:dyDescent="0.4">
      <c r="B44" s="722"/>
      <c r="C44" s="723" t="s">
        <v>356</v>
      </c>
      <c r="D44" s="701"/>
      <c r="E44" s="44"/>
      <c r="F44" s="724"/>
      <c r="G44" s="478"/>
      <c r="H44" s="478"/>
    </row>
    <row r="45" spans="2:8" ht="12.5" thickBot="1" x14ac:dyDescent="0.4">
      <c r="B45" s="759" t="s">
        <v>357</v>
      </c>
      <c r="C45" s="760" t="s">
        <v>358</v>
      </c>
      <c r="D45" s="760" t="s">
        <v>320</v>
      </c>
      <c r="E45" s="761">
        <v>0.2</v>
      </c>
      <c r="F45" s="762" t="s">
        <v>343</v>
      </c>
      <c r="G45" s="478"/>
      <c r="H45" s="478"/>
    </row>
    <row r="46" spans="2:8" ht="12.5" thickBot="1" x14ac:dyDescent="0.4">
      <c r="B46" s="725" t="s">
        <v>359</v>
      </c>
      <c r="C46" s="715" t="s">
        <v>360</v>
      </c>
      <c r="D46" s="715" t="s">
        <v>320</v>
      </c>
      <c r="E46" s="763">
        <v>0.150038</v>
      </c>
      <c r="F46" s="729" t="s">
        <v>361</v>
      </c>
      <c r="G46" s="478"/>
      <c r="H46" s="478"/>
    </row>
    <row r="47" spans="2:8" ht="12.5" thickBot="1" x14ac:dyDescent="0.4">
      <c r="B47" s="764" t="s">
        <v>362</v>
      </c>
      <c r="C47" s="743" t="s">
        <v>363</v>
      </c>
      <c r="D47" s="738" t="s">
        <v>320</v>
      </c>
      <c r="E47" s="765">
        <v>0.2</v>
      </c>
      <c r="F47" s="766" t="s">
        <v>364</v>
      </c>
      <c r="G47" s="478"/>
      <c r="H47" s="478"/>
    </row>
    <row r="48" spans="2:8" ht="12.5" thickBot="1" x14ac:dyDescent="0.4">
      <c r="B48" s="767" t="s">
        <v>307</v>
      </c>
      <c r="C48" s="767"/>
      <c r="D48" s="767"/>
      <c r="E48" s="767"/>
      <c r="F48" s="767"/>
      <c r="G48" s="478"/>
      <c r="H48" s="478"/>
    </row>
    <row r="49" spans="2:8" ht="12.5" thickBot="1" x14ac:dyDescent="0.4">
      <c r="B49" s="768" t="s">
        <v>365</v>
      </c>
      <c r="C49" s="727"/>
      <c r="D49" s="727" t="s">
        <v>320</v>
      </c>
      <c r="E49" s="769">
        <v>0.25</v>
      </c>
      <c r="F49" s="729" t="s">
        <v>366</v>
      </c>
      <c r="G49" s="478"/>
      <c r="H49" s="478"/>
    </row>
    <row r="50" spans="2:8" ht="12.5" thickBot="1" x14ac:dyDescent="0.4">
      <c r="B50" s="750" t="s">
        <v>367</v>
      </c>
      <c r="C50" s="738"/>
      <c r="D50" s="738" t="s">
        <v>320</v>
      </c>
      <c r="E50" s="765">
        <v>0.15</v>
      </c>
      <c r="F50" s="766" t="s">
        <v>198</v>
      </c>
      <c r="G50" s="478"/>
      <c r="H50" s="478"/>
    </row>
    <row r="51" spans="2:8" ht="12.5" thickBot="1" x14ac:dyDescent="0.4">
      <c r="B51" s="770" t="s">
        <v>368</v>
      </c>
      <c r="C51" s="727"/>
      <c r="D51" s="727" t="s">
        <v>320</v>
      </c>
      <c r="E51" s="769">
        <v>0.1</v>
      </c>
      <c r="F51" s="729" t="s">
        <v>369</v>
      </c>
      <c r="G51" s="478"/>
      <c r="H51" s="478"/>
    </row>
    <row r="52" spans="2:8" ht="12.5" thickBot="1" x14ac:dyDescent="0.4">
      <c r="B52" s="750" t="s">
        <v>370</v>
      </c>
      <c r="C52" s="738"/>
      <c r="D52" s="738" t="s">
        <v>320</v>
      </c>
      <c r="E52" s="765">
        <v>1</v>
      </c>
      <c r="F52" s="766" t="s">
        <v>320</v>
      </c>
      <c r="G52" s="478"/>
      <c r="H52" s="478"/>
    </row>
    <row r="53" spans="2:8" ht="12.5" thickBot="1" x14ac:dyDescent="0.4">
      <c r="B53" s="770" t="s">
        <v>371</v>
      </c>
      <c r="C53" s="727"/>
      <c r="D53" s="727" t="s">
        <v>320</v>
      </c>
      <c r="E53" s="769">
        <v>0.15</v>
      </c>
      <c r="F53" s="729" t="s">
        <v>372</v>
      </c>
      <c r="G53" s="478"/>
      <c r="H53" s="478"/>
    </row>
    <row r="54" spans="2:8" ht="12.5" thickBot="1" x14ac:dyDescent="0.4">
      <c r="B54" s="750" t="s">
        <v>373</v>
      </c>
      <c r="C54" s="738"/>
      <c r="D54" s="738" t="s">
        <v>320</v>
      </c>
      <c r="E54" s="765">
        <v>0.15</v>
      </c>
      <c r="F54" s="766" t="s">
        <v>374</v>
      </c>
      <c r="G54" s="478"/>
      <c r="H54" s="478"/>
    </row>
    <row r="55" spans="2:8" ht="12.5" thickBot="1" x14ac:dyDescent="0.4">
      <c r="B55" s="770" t="s">
        <v>375</v>
      </c>
      <c r="C55" s="727"/>
      <c r="D55" s="727" t="s">
        <v>320</v>
      </c>
      <c r="E55" s="769">
        <v>0.2</v>
      </c>
      <c r="F55" s="729" t="s">
        <v>376</v>
      </c>
      <c r="G55" s="478"/>
      <c r="H55" s="478"/>
    </row>
    <row r="56" spans="2:8" ht="12.5" thickBot="1" x14ac:dyDescent="0.4">
      <c r="B56" s="771" t="s">
        <v>377</v>
      </c>
      <c r="C56" s="738"/>
      <c r="D56" s="738" t="s">
        <v>320</v>
      </c>
      <c r="E56" s="765">
        <v>0.15</v>
      </c>
      <c r="F56" s="766" t="s">
        <v>325</v>
      </c>
      <c r="G56" s="478"/>
      <c r="H56" s="478"/>
    </row>
    <row r="57" spans="2:8" ht="12.5" thickBot="1" x14ac:dyDescent="0.4">
      <c r="B57" s="770" t="s">
        <v>378</v>
      </c>
      <c r="C57" s="727"/>
      <c r="D57" s="727" t="s">
        <v>320</v>
      </c>
      <c r="E57" s="769">
        <v>0.15</v>
      </c>
      <c r="F57" s="729" t="s">
        <v>321</v>
      </c>
      <c r="G57" s="478"/>
      <c r="H57" s="478"/>
    </row>
    <row r="58" spans="2:8" ht="12.5" thickBot="1" x14ac:dyDescent="0.4">
      <c r="B58" s="771" t="s">
        <v>379</v>
      </c>
      <c r="C58" s="738"/>
      <c r="D58" s="738" t="s">
        <v>320</v>
      </c>
      <c r="E58" s="765">
        <v>0.35</v>
      </c>
      <c r="F58" s="766" t="s">
        <v>325</v>
      </c>
      <c r="G58" s="478"/>
      <c r="H58" s="478"/>
    </row>
    <row r="59" spans="2:8" ht="12.5" thickBot="1" x14ac:dyDescent="0.4">
      <c r="B59" s="770" t="s">
        <v>380</v>
      </c>
      <c r="C59" s="727"/>
      <c r="D59" s="727" t="s">
        <v>320</v>
      </c>
      <c r="E59" s="769">
        <v>0.15</v>
      </c>
      <c r="F59" s="729" t="s">
        <v>343</v>
      </c>
      <c r="G59" s="478"/>
      <c r="H59" s="478"/>
    </row>
    <row r="60" spans="2:8" ht="12.5" thickBot="1" x14ac:dyDescent="0.4">
      <c r="B60" s="771" t="s">
        <v>381</v>
      </c>
      <c r="C60" s="738"/>
      <c r="D60" s="738" t="s">
        <v>320</v>
      </c>
      <c r="E60" s="765">
        <v>0.15</v>
      </c>
      <c r="F60" s="766" t="s">
        <v>343</v>
      </c>
      <c r="G60" s="478"/>
      <c r="H60" s="478"/>
    </row>
    <row r="61" spans="2:8" ht="12.5" thickBot="1" x14ac:dyDescent="0.4">
      <c r="B61" s="770" t="s">
        <v>382</v>
      </c>
      <c r="C61" s="727"/>
      <c r="D61" s="727" t="s">
        <v>320</v>
      </c>
      <c r="E61" s="769">
        <v>0.15</v>
      </c>
      <c r="F61" s="729" t="s">
        <v>320</v>
      </c>
      <c r="G61" s="478"/>
      <c r="H61" s="478"/>
    </row>
    <row r="62" spans="2:8" ht="12.5" thickBot="1" x14ac:dyDescent="0.4">
      <c r="B62" s="772" t="s">
        <v>383</v>
      </c>
      <c r="C62" s="738"/>
      <c r="D62" s="738" t="s">
        <v>320</v>
      </c>
      <c r="E62" s="765">
        <v>0.15</v>
      </c>
      <c r="F62" s="766" t="s">
        <v>321</v>
      </c>
      <c r="G62" s="478"/>
      <c r="H62" s="478"/>
    </row>
  </sheetData>
  <mergeCells count="14">
    <mergeCell ref="B34:B35"/>
    <mergeCell ref="C34:C35"/>
    <mergeCell ref="F34:F35"/>
    <mergeCell ref="C39:C40"/>
    <mergeCell ref="B48:F48"/>
    <mergeCell ref="B4:F4"/>
    <mergeCell ref="B5:B10"/>
    <mergeCell ref="F5:F7"/>
    <mergeCell ref="F8:F10"/>
    <mergeCell ref="B18:B19"/>
    <mergeCell ref="C18:C20"/>
    <mergeCell ref="D18:D19"/>
    <mergeCell ref="E18:E19"/>
    <mergeCell ref="F18:F19"/>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B64D-6BD2-4928-AE4F-C6401746088F}">
  <dimension ref="A1:E4"/>
  <sheetViews>
    <sheetView workbookViewId="0">
      <selection activeCell="E14" sqref="E13:E14"/>
    </sheetView>
  </sheetViews>
  <sheetFormatPr defaultRowHeight="12" x14ac:dyDescent="0.35"/>
  <cols>
    <col min="1" max="1" width="8.7265625" style="365"/>
    <col min="2" max="2" width="47.90625" style="365" bestFit="1" customWidth="1"/>
    <col min="3" max="3" width="14.26953125" style="365" bestFit="1" customWidth="1"/>
    <col min="4" max="4" width="13.453125" style="365" bestFit="1" customWidth="1"/>
    <col min="5" max="5" width="4.453125" style="365" bestFit="1" customWidth="1"/>
    <col min="6" max="16384" width="8.7265625" style="365"/>
  </cols>
  <sheetData>
    <row r="1" spans="1:5" s="365" customFormat="1" x14ac:dyDescent="0.35">
      <c r="A1" s="478" t="s">
        <v>1138</v>
      </c>
    </row>
    <row r="3" spans="1:5" s="365" customFormat="1" ht="12.5" thickBot="1" x14ac:dyDescent="0.4">
      <c r="B3" s="163" t="s">
        <v>384</v>
      </c>
      <c r="C3" s="163" t="s">
        <v>320</v>
      </c>
      <c r="D3" s="164" t="s">
        <v>385</v>
      </c>
      <c r="E3" s="164" t="s">
        <v>386</v>
      </c>
    </row>
    <row r="4" spans="1:5" s="365" customFormat="1" ht="12.5" thickBot="1" x14ac:dyDescent="0.4">
      <c r="B4" s="67" t="s">
        <v>387</v>
      </c>
      <c r="C4" s="698">
        <v>218512172293</v>
      </c>
      <c r="D4" s="698">
        <v>218512172293</v>
      </c>
      <c r="E4" s="66" t="s">
        <v>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DEF4-1175-41CC-9C62-70D75BB248CB}">
  <dimension ref="A1:D9"/>
  <sheetViews>
    <sheetView workbookViewId="0">
      <selection activeCell="E14" sqref="E13:E14"/>
    </sheetView>
  </sheetViews>
  <sheetFormatPr defaultRowHeight="12" x14ac:dyDescent="0.35"/>
  <cols>
    <col min="1" max="1" width="8.7265625" style="365"/>
    <col min="2" max="2" width="94.26953125" style="365" bestFit="1" customWidth="1"/>
    <col min="3" max="16384" width="8.7265625" style="365"/>
  </cols>
  <sheetData>
    <row r="1" spans="1:4" x14ac:dyDescent="0.35">
      <c r="A1" s="264" t="s">
        <v>1290</v>
      </c>
    </row>
    <row r="3" spans="1:4" ht="12.5" thickBot="1" x14ac:dyDescent="0.4">
      <c r="B3" s="28" t="s">
        <v>27</v>
      </c>
      <c r="C3" s="29" t="s">
        <v>1</v>
      </c>
      <c r="D3" s="29" t="s">
        <v>2</v>
      </c>
    </row>
    <row r="4" spans="1:4" x14ac:dyDescent="0.35">
      <c r="B4" s="18" t="s">
        <v>28</v>
      </c>
      <c r="C4" s="19">
        <v>467348.11439622706</v>
      </c>
      <c r="D4" s="20">
        <v>0.63510465746806755</v>
      </c>
    </row>
    <row r="5" spans="1:4" x14ac:dyDescent="0.35">
      <c r="B5" s="30" t="s">
        <v>29</v>
      </c>
      <c r="C5" s="22">
        <v>143775.75387960349</v>
      </c>
      <c r="D5" s="23">
        <v>0.19538465676252217</v>
      </c>
    </row>
    <row r="6" spans="1:4" x14ac:dyDescent="0.35">
      <c r="B6" s="18" t="s">
        <v>30</v>
      </c>
      <c r="C6" s="19">
        <v>19581.900812204691</v>
      </c>
      <c r="D6" s="20">
        <v>2.6610905286257289E-2</v>
      </c>
    </row>
    <row r="7" spans="1:4" x14ac:dyDescent="0.35">
      <c r="B7" s="30" t="s">
        <v>31</v>
      </c>
      <c r="C7" s="22">
        <v>98437.03049248454</v>
      </c>
      <c r="D7" s="23">
        <v>0.1337714106622013</v>
      </c>
    </row>
    <row r="8" spans="1:4" ht="12.5" thickBot="1" x14ac:dyDescent="0.4">
      <c r="B8" s="18" t="s">
        <v>32</v>
      </c>
      <c r="C8" s="19">
        <v>6717.202233</v>
      </c>
      <c r="D8" s="20">
        <v>9.1283698209517049E-3</v>
      </c>
    </row>
    <row r="9" spans="1:4" ht="12.5" thickBot="1" x14ac:dyDescent="0.4">
      <c r="B9" s="31" t="s">
        <v>12</v>
      </c>
      <c r="C9" s="32">
        <v>735860.00181351975</v>
      </c>
      <c r="D9" s="33">
        <v>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11B70-B8CD-4157-909E-97B3849A5761}">
  <dimension ref="A1:C14"/>
  <sheetViews>
    <sheetView workbookViewId="0">
      <selection activeCell="F19" sqref="F19"/>
    </sheetView>
  </sheetViews>
  <sheetFormatPr defaultRowHeight="12" x14ac:dyDescent="0.35"/>
  <cols>
    <col min="1" max="1" width="8.7265625" style="365"/>
    <col min="2" max="2" width="17.1796875" style="365" bestFit="1" customWidth="1"/>
    <col min="3" max="3" width="7.453125" style="365" bestFit="1" customWidth="1"/>
    <col min="4" max="16384" width="8.7265625" style="365"/>
  </cols>
  <sheetData>
    <row r="1" spans="1:3" x14ac:dyDescent="0.35">
      <c r="A1" s="478" t="s">
        <v>1137</v>
      </c>
    </row>
    <row r="3" spans="1:3" ht="12.5" thickBot="1" x14ac:dyDescent="0.4">
      <c r="B3" s="169" t="s">
        <v>388</v>
      </c>
      <c r="C3" s="170" t="s">
        <v>389</v>
      </c>
    </row>
    <row r="4" spans="1:3" ht="12.5" thickTop="1" x14ac:dyDescent="0.35">
      <c r="B4" s="171" t="s">
        <v>390</v>
      </c>
      <c r="C4" s="172">
        <v>569854</v>
      </c>
    </row>
    <row r="5" spans="1:3" x14ac:dyDescent="0.35">
      <c r="B5" s="105" t="s">
        <v>391</v>
      </c>
      <c r="C5" s="173">
        <v>1221352</v>
      </c>
    </row>
    <row r="6" spans="1:3" x14ac:dyDescent="0.35">
      <c r="B6" s="171" t="s">
        <v>392</v>
      </c>
      <c r="C6" s="172">
        <v>2113410</v>
      </c>
    </row>
    <row r="7" spans="1:3" x14ac:dyDescent="0.35">
      <c r="B7" s="105" t="s">
        <v>393</v>
      </c>
      <c r="C7" s="173">
        <v>100791</v>
      </c>
    </row>
    <row r="8" spans="1:3" x14ac:dyDescent="0.35">
      <c r="B8" s="171" t="s">
        <v>394</v>
      </c>
      <c r="C8" s="172">
        <v>43083</v>
      </c>
    </row>
    <row r="9" spans="1:3" x14ac:dyDescent="0.35">
      <c r="B9" s="105" t="s">
        <v>361</v>
      </c>
      <c r="C9" s="173">
        <v>303862</v>
      </c>
    </row>
    <row r="10" spans="1:3" ht="12.5" thickBot="1" x14ac:dyDescent="0.4">
      <c r="B10" s="171" t="s">
        <v>395</v>
      </c>
      <c r="C10" s="172">
        <v>2094</v>
      </c>
    </row>
    <row r="11" spans="1:3" ht="12.5" thickBot="1" x14ac:dyDescent="0.4">
      <c r="B11" s="174" t="s">
        <v>396</v>
      </c>
      <c r="C11" s="175" t="s">
        <v>397</v>
      </c>
    </row>
    <row r="12" spans="1:3" ht="12.5" thickBot="1" x14ac:dyDescent="0.4">
      <c r="B12" s="176" t="s">
        <v>398</v>
      </c>
      <c r="C12" s="177" t="s">
        <v>399</v>
      </c>
    </row>
    <row r="13" spans="1:3" ht="12.5" thickBot="1" x14ac:dyDescent="0.4">
      <c r="B13" s="178" t="s">
        <v>400</v>
      </c>
      <c r="C13" s="179">
        <v>15778</v>
      </c>
    </row>
    <row r="14" spans="1:3" ht="12.5" thickBot="1" x14ac:dyDescent="0.4">
      <c r="B14" s="180" t="s">
        <v>401</v>
      </c>
      <c r="C14" s="181">
        <v>15778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AB334-FE88-45E2-95E8-BBC029E40095}">
  <dimension ref="A1:E7"/>
  <sheetViews>
    <sheetView workbookViewId="0">
      <selection activeCell="E14" sqref="E13:E14"/>
    </sheetView>
  </sheetViews>
  <sheetFormatPr defaultRowHeight="12" x14ac:dyDescent="0.35"/>
  <cols>
    <col min="1" max="1" width="8.7265625" style="365"/>
    <col min="2" max="2" width="11.08984375" style="365" customWidth="1"/>
    <col min="3" max="3" width="10.1796875" style="365" customWidth="1"/>
    <col min="4" max="4" width="15" style="365" customWidth="1"/>
    <col min="5" max="5" width="62.08984375" style="680" customWidth="1"/>
    <col min="6" max="16384" width="8.7265625" style="365"/>
  </cols>
  <sheetData>
    <row r="1" spans="1:5" x14ac:dyDescent="0.35">
      <c r="A1" s="478" t="s">
        <v>402</v>
      </c>
    </row>
    <row r="3" spans="1:5" ht="12.5" thickBot="1" x14ac:dyDescent="0.4">
      <c r="B3" s="347" t="s">
        <v>204</v>
      </c>
      <c r="C3" s="347" t="s">
        <v>403</v>
      </c>
      <c r="D3" s="347" t="s">
        <v>404</v>
      </c>
      <c r="E3" s="347" t="s">
        <v>405</v>
      </c>
    </row>
    <row r="4" spans="1:5" ht="96" x14ac:dyDescent="0.35">
      <c r="B4" s="182" t="s">
        <v>203</v>
      </c>
      <c r="C4" s="182" t="s">
        <v>406</v>
      </c>
      <c r="D4" s="182" t="s">
        <v>407</v>
      </c>
      <c r="E4" s="48" t="s">
        <v>408</v>
      </c>
    </row>
    <row r="5" spans="1:5" ht="36" x14ac:dyDescent="0.35">
      <c r="B5" s="183" t="s">
        <v>409</v>
      </c>
      <c r="C5" s="183" t="s">
        <v>410</v>
      </c>
      <c r="D5" s="183" t="s">
        <v>411</v>
      </c>
      <c r="E5" s="21" t="s">
        <v>412</v>
      </c>
    </row>
    <row r="6" spans="1:5" ht="144" x14ac:dyDescent="0.35">
      <c r="B6" s="185" t="s">
        <v>413</v>
      </c>
      <c r="C6" s="185" t="s">
        <v>414</v>
      </c>
      <c r="D6" s="185" t="s">
        <v>415</v>
      </c>
      <c r="E6" s="48" t="s">
        <v>416</v>
      </c>
    </row>
    <row r="7" spans="1:5" ht="96" x14ac:dyDescent="0.35">
      <c r="B7" s="185"/>
      <c r="C7" s="185"/>
      <c r="D7" s="185"/>
      <c r="E7" s="48" t="s">
        <v>417</v>
      </c>
    </row>
  </sheetData>
  <mergeCells count="3">
    <mergeCell ref="B6:B7"/>
    <mergeCell ref="C6:C7"/>
    <mergeCell ref="D6:D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20091-8DDD-479B-843C-ED13684B6772}">
  <dimension ref="A1:C29"/>
  <sheetViews>
    <sheetView topLeftCell="A22" workbookViewId="0">
      <selection activeCell="E14" sqref="E13:E14"/>
    </sheetView>
  </sheetViews>
  <sheetFormatPr defaultRowHeight="12" x14ac:dyDescent="0.35"/>
  <cols>
    <col min="1" max="1" width="8.7265625" style="365"/>
    <col min="2" max="2" width="17.90625" style="365" customWidth="1"/>
    <col min="3" max="3" width="78" style="365" customWidth="1"/>
    <col min="4" max="16384" width="8.7265625" style="365"/>
  </cols>
  <sheetData>
    <row r="1" spans="1:3" x14ac:dyDescent="0.35">
      <c r="A1" s="478" t="s">
        <v>1220</v>
      </c>
    </row>
    <row r="3" spans="1:3" ht="12.5" thickBot="1" x14ac:dyDescent="0.4">
      <c r="B3" s="16" t="s">
        <v>224</v>
      </c>
      <c r="C3" s="16" t="s">
        <v>225</v>
      </c>
    </row>
    <row r="4" spans="1:3" ht="24" x14ac:dyDescent="0.35">
      <c r="B4" s="186" t="s">
        <v>418</v>
      </c>
      <c r="C4" s="681" t="s">
        <v>419</v>
      </c>
    </row>
    <row r="5" spans="1:3" x14ac:dyDescent="0.35">
      <c r="B5" s="185"/>
      <c r="C5" s="206" t="s">
        <v>1221</v>
      </c>
    </row>
    <row r="6" spans="1:3" ht="24" x14ac:dyDescent="0.35">
      <c r="B6" s="185"/>
      <c r="C6" s="206" t="s">
        <v>1222</v>
      </c>
    </row>
    <row r="7" spans="1:3" x14ac:dyDescent="0.35">
      <c r="B7" s="185"/>
      <c r="C7" s="206" t="s">
        <v>1223</v>
      </c>
    </row>
    <row r="8" spans="1:3" ht="24" x14ac:dyDescent="0.35">
      <c r="B8" s="185"/>
      <c r="C8" s="206" t="s">
        <v>1224</v>
      </c>
    </row>
    <row r="9" spans="1:3" ht="24" x14ac:dyDescent="0.35">
      <c r="B9" s="185"/>
      <c r="C9" s="206" t="s">
        <v>1225</v>
      </c>
    </row>
    <row r="10" spans="1:3" ht="24" x14ac:dyDescent="0.35">
      <c r="B10" s="185"/>
      <c r="C10" s="206" t="s">
        <v>1226</v>
      </c>
    </row>
    <row r="11" spans="1:3" ht="24" x14ac:dyDescent="0.35">
      <c r="B11" s="185"/>
      <c r="C11" s="206" t="s">
        <v>1227</v>
      </c>
    </row>
    <row r="12" spans="1:3" x14ac:dyDescent="0.35">
      <c r="B12" s="185"/>
      <c r="C12" s="206" t="s">
        <v>1228</v>
      </c>
    </row>
    <row r="13" spans="1:3" ht="24.5" thickBot="1" x14ac:dyDescent="0.4">
      <c r="B13" s="187"/>
      <c r="C13" s="160" t="s">
        <v>1229</v>
      </c>
    </row>
    <row r="14" spans="1:3" ht="24" x14ac:dyDescent="0.35">
      <c r="B14" s="189" t="s">
        <v>420</v>
      </c>
      <c r="C14" s="184" t="s">
        <v>421</v>
      </c>
    </row>
    <row r="15" spans="1:3" ht="24" x14ac:dyDescent="0.35">
      <c r="B15" s="188"/>
      <c r="C15" s="184" t="s">
        <v>1230</v>
      </c>
    </row>
    <row r="16" spans="1:3" ht="24" x14ac:dyDescent="0.35">
      <c r="B16" s="188"/>
      <c r="C16" s="184" t="s">
        <v>1231</v>
      </c>
    </row>
    <row r="17" spans="2:3" ht="24.5" thickBot="1" x14ac:dyDescent="0.4">
      <c r="B17" s="190"/>
      <c r="C17" s="51" t="s">
        <v>1232</v>
      </c>
    </row>
    <row r="18" spans="2:3" x14ac:dyDescent="0.35">
      <c r="B18" s="186" t="s">
        <v>422</v>
      </c>
      <c r="C18" s="48" t="s">
        <v>423</v>
      </c>
    </row>
    <row r="19" spans="2:3" x14ac:dyDescent="0.35">
      <c r="B19" s="185"/>
      <c r="C19" s="48" t="s">
        <v>1233</v>
      </c>
    </row>
    <row r="20" spans="2:3" ht="36" x14ac:dyDescent="0.35">
      <c r="B20" s="185"/>
      <c r="C20" s="48" t="s">
        <v>1234</v>
      </c>
    </row>
    <row r="21" spans="2:3" ht="24" x14ac:dyDescent="0.35">
      <c r="B21" s="185"/>
      <c r="C21" s="48" t="s">
        <v>1235</v>
      </c>
    </row>
    <row r="22" spans="2:3" ht="24.5" thickBot="1" x14ac:dyDescent="0.4">
      <c r="B22" s="187"/>
      <c r="C22" s="53" t="s">
        <v>1236</v>
      </c>
    </row>
    <row r="23" spans="2:3" ht="24" x14ac:dyDescent="0.35">
      <c r="B23" s="189" t="s">
        <v>424</v>
      </c>
      <c r="C23" s="184" t="s">
        <v>425</v>
      </c>
    </row>
    <row r="24" spans="2:3" x14ac:dyDescent="0.35">
      <c r="B24" s="188"/>
      <c r="C24" s="184" t="s">
        <v>1237</v>
      </c>
    </row>
    <row r="25" spans="2:3" x14ac:dyDescent="0.35">
      <c r="B25" s="188"/>
      <c r="C25" s="184" t="s">
        <v>1238</v>
      </c>
    </row>
    <row r="26" spans="2:3" x14ac:dyDescent="0.35">
      <c r="B26" s="188"/>
      <c r="C26" s="184" t="s">
        <v>1239</v>
      </c>
    </row>
    <row r="27" spans="2:3" x14ac:dyDescent="0.35">
      <c r="B27" s="188"/>
      <c r="C27" s="184" t="s">
        <v>1240</v>
      </c>
    </row>
    <row r="28" spans="2:3" x14ac:dyDescent="0.35">
      <c r="B28" s="188"/>
      <c r="C28" s="184" t="s">
        <v>1241</v>
      </c>
    </row>
    <row r="29" spans="2:3" ht="60.5" thickBot="1" x14ac:dyDescent="0.4">
      <c r="B29" s="190"/>
      <c r="C29" s="51" t="s">
        <v>426</v>
      </c>
    </row>
  </sheetData>
  <mergeCells count="4">
    <mergeCell ref="B4:B13"/>
    <mergeCell ref="B14:B17"/>
    <mergeCell ref="B18:B22"/>
    <mergeCell ref="B23:B29"/>
  </mergeCells>
  <hyperlinks>
    <hyperlink ref="C4" location="_ftn1" display="_ftn1" xr:uid="{25A58667-B9D8-4992-A9FA-49E59BB371DD}"/>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20CDD-64AD-4B31-B16E-166662A550A1}">
  <dimension ref="A1:D9"/>
  <sheetViews>
    <sheetView workbookViewId="0">
      <selection activeCell="E14" sqref="E13:E14"/>
    </sheetView>
  </sheetViews>
  <sheetFormatPr defaultRowHeight="12" x14ac:dyDescent="0.35"/>
  <cols>
    <col min="1" max="1" width="8.7265625" style="365"/>
    <col min="2" max="2" width="20.6328125" style="365" customWidth="1"/>
    <col min="3" max="3" width="64.08984375" style="365" customWidth="1"/>
    <col min="4" max="4" width="26.6328125" style="365" customWidth="1"/>
    <col min="5" max="16384" width="8.7265625" style="365"/>
  </cols>
  <sheetData>
    <row r="1" spans="1:4" x14ac:dyDescent="0.35">
      <c r="A1" s="478" t="s">
        <v>1219</v>
      </c>
    </row>
    <row r="3" spans="1:4" x14ac:dyDescent="0.35">
      <c r="B3" s="108" t="s">
        <v>427</v>
      </c>
      <c r="C3" s="108" t="s">
        <v>232</v>
      </c>
      <c r="D3" s="108" t="s">
        <v>233</v>
      </c>
    </row>
    <row r="4" spans="1:4" ht="24" x14ac:dyDescent="0.35">
      <c r="B4" s="692" t="s">
        <v>428</v>
      </c>
      <c r="C4" s="64" t="s">
        <v>429</v>
      </c>
      <c r="D4" s="119" t="s">
        <v>430</v>
      </c>
    </row>
    <row r="5" spans="1:4" ht="24" x14ac:dyDescent="0.35">
      <c r="B5" s="692"/>
      <c r="C5" s="64" t="s">
        <v>431</v>
      </c>
      <c r="D5" s="119"/>
    </row>
    <row r="6" spans="1:4" ht="60" x14ac:dyDescent="0.35">
      <c r="B6" s="693" t="s">
        <v>432</v>
      </c>
      <c r="C6" s="694" t="s">
        <v>433</v>
      </c>
      <c r="D6" s="184" t="s">
        <v>434</v>
      </c>
    </row>
    <row r="7" spans="1:4" ht="24" x14ac:dyDescent="0.35">
      <c r="B7" s="692" t="s">
        <v>435</v>
      </c>
      <c r="C7" s="64" t="s">
        <v>436</v>
      </c>
      <c r="D7" s="119" t="s">
        <v>437</v>
      </c>
    </row>
    <row r="8" spans="1:4" ht="24" x14ac:dyDescent="0.35">
      <c r="B8" s="692"/>
      <c r="C8" s="64" t="s">
        <v>438</v>
      </c>
      <c r="D8" s="119"/>
    </row>
    <row r="9" spans="1:4" ht="36.5" thickBot="1" x14ac:dyDescent="0.4">
      <c r="B9" s="695" t="s">
        <v>439</v>
      </c>
      <c r="C9" s="696" t="s">
        <v>440</v>
      </c>
      <c r="D9" s="697" t="s">
        <v>441</v>
      </c>
    </row>
  </sheetData>
  <mergeCells count="4">
    <mergeCell ref="B4:B5"/>
    <mergeCell ref="D4:D5"/>
    <mergeCell ref="B7:B8"/>
    <mergeCell ref="D7:D8"/>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12E6F-D432-4640-BA79-6D0CBE5C48D9}">
  <dimension ref="A1:D12"/>
  <sheetViews>
    <sheetView workbookViewId="0">
      <selection activeCell="E14" sqref="E13:E14"/>
    </sheetView>
  </sheetViews>
  <sheetFormatPr defaultRowHeight="12" x14ac:dyDescent="0.35"/>
  <cols>
    <col min="1" max="1" width="8.7265625" style="365"/>
    <col min="2" max="2" width="23.08984375" style="365" customWidth="1"/>
    <col min="3" max="3" width="21.7265625" style="365" customWidth="1"/>
    <col min="4" max="4" width="70.26953125" style="365" customWidth="1"/>
    <col min="5" max="16384" width="8.7265625" style="365"/>
  </cols>
  <sheetData>
    <row r="1" spans="1:4" x14ac:dyDescent="0.35">
      <c r="A1" s="478" t="s">
        <v>1217</v>
      </c>
    </row>
    <row r="3" spans="1:4" ht="12.5" thickBot="1" x14ac:dyDescent="0.4">
      <c r="B3" s="347" t="s">
        <v>207</v>
      </c>
      <c r="C3" s="347" t="s">
        <v>442</v>
      </c>
      <c r="D3" s="347" t="s">
        <v>443</v>
      </c>
    </row>
    <row r="4" spans="1:4" ht="36" x14ac:dyDescent="0.35">
      <c r="B4" s="183" t="s">
        <v>444</v>
      </c>
      <c r="C4" s="112" t="s">
        <v>445</v>
      </c>
      <c r="D4" s="184" t="s">
        <v>446</v>
      </c>
    </row>
    <row r="5" spans="1:4" ht="36" x14ac:dyDescent="0.35">
      <c r="B5" s="182" t="s">
        <v>447</v>
      </c>
      <c r="C5" s="24" t="s">
        <v>448</v>
      </c>
      <c r="D5" s="48" t="s">
        <v>449</v>
      </c>
    </row>
    <row r="6" spans="1:4" ht="36" x14ac:dyDescent="0.35">
      <c r="B6" s="183" t="s">
        <v>450</v>
      </c>
      <c r="C6" s="112" t="s">
        <v>451</v>
      </c>
      <c r="D6" s="184" t="s">
        <v>452</v>
      </c>
    </row>
    <row r="7" spans="1:4" ht="36" x14ac:dyDescent="0.35">
      <c r="B7" s="185" t="s">
        <v>453</v>
      </c>
      <c r="C7" s="122" t="s">
        <v>454</v>
      </c>
      <c r="D7" s="48" t="s">
        <v>455</v>
      </c>
    </row>
    <row r="8" spans="1:4" ht="24" x14ac:dyDescent="0.35">
      <c r="B8" s="185"/>
      <c r="C8" s="122"/>
      <c r="D8" s="48" t="s">
        <v>1218</v>
      </c>
    </row>
    <row r="9" spans="1:4" ht="24" x14ac:dyDescent="0.35">
      <c r="B9" s="185"/>
      <c r="C9" s="122"/>
      <c r="D9" s="48" t="s">
        <v>456</v>
      </c>
    </row>
    <row r="10" spans="1:4" ht="24" x14ac:dyDescent="0.35">
      <c r="B10" s="442" t="s">
        <v>457</v>
      </c>
      <c r="C10" s="111" t="s">
        <v>458</v>
      </c>
      <c r="D10" s="109" t="s">
        <v>459</v>
      </c>
    </row>
    <row r="11" spans="1:4" ht="36" x14ac:dyDescent="0.35">
      <c r="B11" s="185" t="s">
        <v>460</v>
      </c>
      <c r="C11" s="119" t="s">
        <v>461</v>
      </c>
      <c r="D11" s="48" t="s">
        <v>462</v>
      </c>
    </row>
    <row r="12" spans="1:4" ht="24.5" thickBot="1" x14ac:dyDescent="0.4">
      <c r="B12" s="187"/>
      <c r="C12" s="121"/>
      <c r="D12" s="53" t="s">
        <v>463</v>
      </c>
    </row>
  </sheetData>
  <mergeCells count="4">
    <mergeCell ref="B7:B9"/>
    <mergeCell ref="C7:C9"/>
    <mergeCell ref="B11:B12"/>
    <mergeCell ref="C11:C1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458BA-B5DA-4F97-94F2-841653D3A96D}">
  <dimension ref="A1:C8"/>
  <sheetViews>
    <sheetView workbookViewId="0">
      <selection activeCell="E14" sqref="E13:E14"/>
    </sheetView>
  </sheetViews>
  <sheetFormatPr defaultRowHeight="12" x14ac:dyDescent="0.35"/>
  <cols>
    <col min="1" max="1" width="8.7265625" style="365"/>
    <col min="2" max="2" width="53.81640625" style="365" customWidth="1"/>
    <col min="3" max="16384" width="8.7265625" style="365"/>
  </cols>
  <sheetData>
    <row r="1" spans="1:3" x14ac:dyDescent="0.35">
      <c r="A1" s="478" t="s">
        <v>1136</v>
      </c>
    </row>
    <row r="3" spans="1:3" x14ac:dyDescent="0.35">
      <c r="B3" s="108" t="s">
        <v>464</v>
      </c>
      <c r="C3" s="116">
        <v>2020</v>
      </c>
    </row>
    <row r="4" spans="1:3" x14ac:dyDescent="0.35">
      <c r="B4" s="24" t="s">
        <v>465</v>
      </c>
      <c r="C4" s="43">
        <v>14</v>
      </c>
    </row>
    <row r="5" spans="1:3" x14ac:dyDescent="0.35">
      <c r="B5" s="112" t="s">
        <v>310</v>
      </c>
      <c r="C5" s="688">
        <v>16</v>
      </c>
    </row>
    <row r="6" spans="1:3" x14ac:dyDescent="0.35">
      <c r="B6" s="24" t="s">
        <v>466</v>
      </c>
      <c r="C6" s="43">
        <v>88</v>
      </c>
    </row>
    <row r="7" spans="1:3" ht="12.5" thickBot="1" x14ac:dyDescent="0.4">
      <c r="B7" s="689" t="s">
        <v>467</v>
      </c>
      <c r="C7" s="690">
        <v>16</v>
      </c>
    </row>
    <row r="8" spans="1:3" ht="12.5" thickBot="1" x14ac:dyDescent="0.4">
      <c r="B8" s="168" t="s">
        <v>12</v>
      </c>
      <c r="C8" s="691">
        <v>134</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116A9-D592-4D0A-8E77-4B61E2439252}">
  <dimension ref="A1:D8"/>
  <sheetViews>
    <sheetView workbookViewId="0">
      <selection activeCell="E14" sqref="E13:E14"/>
    </sheetView>
  </sheetViews>
  <sheetFormatPr defaultRowHeight="12" x14ac:dyDescent="0.35"/>
  <cols>
    <col min="1" max="16384" width="8.7265625" style="365"/>
  </cols>
  <sheetData>
    <row r="1" spans="1:4" ht="13.5" x14ac:dyDescent="0.35">
      <c r="A1" s="478" t="s">
        <v>1216</v>
      </c>
    </row>
    <row r="3" spans="1:4" ht="24.5" thickBot="1" x14ac:dyDescent="0.4">
      <c r="B3" s="47" t="s">
        <v>219</v>
      </c>
      <c r="C3" s="95" t="s">
        <v>468</v>
      </c>
      <c r="D3" s="46" t="s">
        <v>469</v>
      </c>
    </row>
    <row r="4" spans="1:4" ht="12.5" thickTop="1" x14ac:dyDescent="0.35">
      <c r="B4" s="44">
        <v>2017</v>
      </c>
      <c r="C4" s="19">
        <v>1114101</v>
      </c>
      <c r="D4" s="18"/>
    </row>
    <row r="5" spans="1:4" x14ac:dyDescent="0.35">
      <c r="B5" s="45">
        <v>2018</v>
      </c>
      <c r="C5" s="22">
        <v>1061988</v>
      </c>
      <c r="D5" s="684">
        <v>-4.6800000000000001E-2</v>
      </c>
    </row>
    <row r="6" spans="1:4" x14ac:dyDescent="0.35">
      <c r="B6" s="44">
        <v>2019</v>
      </c>
      <c r="C6" s="19">
        <v>1013627</v>
      </c>
      <c r="D6" s="685">
        <v>-4.5499999999999999E-2</v>
      </c>
    </row>
    <row r="7" spans="1:4" ht="12.5" thickBot="1" x14ac:dyDescent="0.4">
      <c r="B7" s="674">
        <v>2020</v>
      </c>
      <c r="C7" s="686">
        <v>922914</v>
      </c>
      <c r="D7" s="687">
        <v>-8.9499999999999996E-2</v>
      </c>
    </row>
    <row r="8" spans="1:4" ht="12.5" thickTop="1" x14ac:dyDescent="0.3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7E2F-0772-4FF6-AFD5-153944B24040}">
  <dimension ref="A1:C53"/>
  <sheetViews>
    <sheetView workbookViewId="0">
      <selection activeCell="E14" sqref="E13:E14"/>
    </sheetView>
  </sheetViews>
  <sheetFormatPr defaultRowHeight="12" x14ac:dyDescent="0.35"/>
  <cols>
    <col min="1" max="1" width="8.7265625" style="365"/>
    <col min="2" max="2" width="16.54296875" style="365" customWidth="1"/>
    <col min="3" max="3" width="82.7265625" style="365" customWidth="1"/>
    <col min="4" max="16384" width="8.7265625" style="365"/>
  </cols>
  <sheetData>
    <row r="1" spans="1:3" x14ac:dyDescent="0.35">
      <c r="A1" s="264" t="s">
        <v>1134</v>
      </c>
    </row>
    <row r="3" spans="1:3" ht="12.5" thickBot="1" x14ac:dyDescent="0.4">
      <c r="B3" s="16" t="s">
        <v>224</v>
      </c>
      <c r="C3" s="16" t="s">
        <v>225</v>
      </c>
    </row>
    <row r="4" spans="1:3" ht="36" x14ac:dyDescent="0.35">
      <c r="B4" s="186" t="s">
        <v>470</v>
      </c>
      <c r="C4" s="681" t="s">
        <v>471</v>
      </c>
    </row>
    <row r="5" spans="1:3" x14ac:dyDescent="0.35">
      <c r="B5" s="185"/>
      <c r="C5" s="206" t="s">
        <v>1175</v>
      </c>
    </row>
    <row r="6" spans="1:3" x14ac:dyDescent="0.35">
      <c r="B6" s="185"/>
      <c r="C6" s="206" t="s">
        <v>1176</v>
      </c>
    </row>
    <row r="7" spans="1:3" x14ac:dyDescent="0.35">
      <c r="B7" s="185"/>
      <c r="C7" s="206" t="s">
        <v>1177</v>
      </c>
    </row>
    <row r="8" spans="1:3" ht="24" x14ac:dyDescent="0.35">
      <c r="B8" s="185"/>
      <c r="C8" s="206" t="s">
        <v>1178</v>
      </c>
    </row>
    <row r="9" spans="1:3" x14ac:dyDescent="0.35">
      <c r="B9" s="185"/>
      <c r="C9" s="206" t="s">
        <v>1179</v>
      </c>
    </row>
    <row r="10" spans="1:3" x14ac:dyDescent="0.35">
      <c r="B10" s="185"/>
      <c r="C10" s="206" t="s">
        <v>1180</v>
      </c>
    </row>
    <row r="11" spans="1:3" ht="24" x14ac:dyDescent="0.35">
      <c r="B11" s="185"/>
      <c r="C11" s="206" t="s">
        <v>1181</v>
      </c>
    </row>
    <row r="12" spans="1:3" ht="24.5" thickBot="1" x14ac:dyDescent="0.4">
      <c r="B12" s="187"/>
      <c r="C12" s="160" t="s">
        <v>1182</v>
      </c>
    </row>
    <row r="13" spans="1:3" ht="24" x14ac:dyDescent="0.35">
      <c r="B13" s="191" t="s">
        <v>472</v>
      </c>
      <c r="C13" s="682" t="s">
        <v>474</v>
      </c>
    </row>
    <row r="14" spans="1:3" x14ac:dyDescent="0.35">
      <c r="B14" s="191" t="s">
        <v>473</v>
      </c>
      <c r="C14" s="113" t="s">
        <v>1183</v>
      </c>
    </row>
    <row r="15" spans="1:3" x14ac:dyDescent="0.35">
      <c r="B15" s="675"/>
      <c r="C15" s="113" t="s">
        <v>1184</v>
      </c>
    </row>
    <row r="16" spans="1:3" x14ac:dyDescent="0.35">
      <c r="B16" s="675"/>
      <c r="C16" s="113" t="s">
        <v>1185</v>
      </c>
    </row>
    <row r="17" spans="2:3" x14ac:dyDescent="0.35">
      <c r="B17" s="675"/>
      <c r="C17" s="113" t="s">
        <v>1186</v>
      </c>
    </row>
    <row r="18" spans="2:3" ht="36" x14ac:dyDescent="0.35">
      <c r="B18" s="675"/>
      <c r="C18" s="113" t="s">
        <v>1187</v>
      </c>
    </row>
    <row r="19" spans="2:3" ht="24" x14ac:dyDescent="0.35">
      <c r="B19" s="675"/>
      <c r="C19" s="113" t="s">
        <v>1188</v>
      </c>
    </row>
    <row r="20" spans="2:3" ht="12.5" thickBot="1" x14ac:dyDescent="0.4">
      <c r="B20" s="683"/>
      <c r="C20" s="114" t="s">
        <v>1189</v>
      </c>
    </row>
    <row r="21" spans="2:3" ht="24" x14ac:dyDescent="0.35">
      <c r="B21" s="186" t="s">
        <v>475</v>
      </c>
      <c r="C21" s="48" t="s">
        <v>476</v>
      </c>
    </row>
    <row r="22" spans="2:3" x14ac:dyDescent="0.35">
      <c r="B22" s="185"/>
      <c r="C22" s="206" t="s">
        <v>1190</v>
      </c>
    </row>
    <row r="23" spans="2:3" x14ac:dyDescent="0.35">
      <c r="B23" s="185"/>
      <c r="C23" s="206" t="s">
        <v>1191</v>
      </c>
    </row>
    <row r="24" spans="2:3" x14ac:dyDescent="0.35">
      <c r="B24" s="185"/>
      <c r="C24" s="206" t="s">
        <v>1192</v>
      </c>
    </row>
    <row r="25" spans="2:3" x14ac:dyDescent="0.35">
      <c r="B25" s="185"/>
      <c r="C25" s="206" t="s">
        <v>1193</v>
      </c>
    </row>
    <row r="26" spans="2:3" x14ac:dyDescent="0.35">
      <c r="B26" s="185"/>
      <c r="C26" s="206" t="s">
        <v>1194</v>
      </c>
    </row>
    <row r="27" spans="2:3" ht="12.5" thickBot="1" x14ac:dyDescent="0.4">
      <c r="B27" s="187"/>
      <c r="C27" s="160" t="s">
        <v>1195</v>
      </c>
    </row>
    <row r="28" spans="2:3" x14ac:dyDescent="0.35">
      <c r="B28" s="196" t="s">
        <v>477</v>
      </c>
      <c r="C28" s="682" t="s">
        <v>478</v>
      </c>
    </row>
    <row r="29" spans="2:3" x14ac:dyDescent="0.35">
      <c r="B29" s="195"/>
      <c r="C29" s="113" t="s">
        <v>1196</v>
      </c>
    </row>
    <row r="30" spans="2:3" ht="24" x14ac:dyDescent="0.35">
      <c r="B30" s="195"/>
      <c r="C30" s="113" t="s">
        <v>1197</v>
      </c>
    </row>
    <row r="31" spans="2:3" x14ac:dyDescent="0.35">
      <c r="B31" s="195"/>
      <c r="C31" s="113" t="s">
        <v>1198</v>
      </c>
    </row>
    <row r="32" spans="2:3" x14ac:dyDescent="0.35">
      <c r="B32" s="195"/>
      <c r="C32" s="113" t="s">
        <v>1199</v>
      </c>
    </row>
    <row r="33" spans="2:3" x14ac:dyDescent="0.35">
      <c r="B33" s="195"/>
      <c r="C33" s="113" t="s">
        <v>1200</v>
      </c>
    </row>
    <row r="34" spans="2:3" x14ac:dyDescent="0.35">
      <c r="B34" s="195"/>
      <c r="C34" s="113" t="s">
        <v>1201</v>
      </c>
    </row>
    <row r="35" spans="2:3" x14ac:dyDescent="0.35">
      <c r="B35" s="195"/>
      <c r="C35" s="113" t="s">
        <v>1202</v>
      </c>
    </row>
    <row r="36" spans="2:3" ht="37.5" x14ac:dyDescent="0.35">
      <c r="B36" s="195"/>
      <c r="C36" s="113" t="s">
        <v>479</v>
      </c>
    </row>
    <row r="37" spans="2:3" x14ac:dyDescent="0.35">
      <c r="B37" s="195"/>
      <c r="C37" s="193" t="s">
        <v>480</v>
      </c>
    </row>
    <row r="38" spans="2:3" x14ac:dyDescent="0.35">
      <c r="B38" s="195"/>
      <c r="C38" s="193" t="s">
        <v>481</v>
      </c>
    </row>
    <row r="39" spans="2:3" x14ac:dyDescent="0.35">
      <c r="B39" s="195"/>
      <c r="C39" s="113" t="s">
        <v>1203</v>
      </c>
    </row>
    <row r="40" spans="2:3" x14ac:dyDescent="0.35">
      <c r="B40" s="195"/>
      <c r="C40" s="113" t="s">
        <v>1204</v>
      </c>
    </row>
    <row r="41" spans="2:3" x14ac:dyDescent="0.35">
      <c r="B41" s="195"/>
      <c r="C41" s="113" t="s">
        <v>1205</v>
      </c>
    </row>
    <row r="42" spans="2:3" ht="24" x14ac:dyDescent="0.35">
      <c r="B42" s="195"/>
      <c r="C42" s="113" t="s">
        <v>1206</v>
      </c>
    </row>
    <row r="43" spans="2:3" x14ac:dyDescent="0.35">
      <c r="B43" s="195"/>
      <c r="C43" s="113" t="s">
        <v>1207</v>
      </c>
    </row>
    <row r="44" spans="2:3" x14ac:dyDescent="0.35">
      <c r="B44" s="195"/>
      <c r="C44" s="113" t="s">
        <v>1208</v>
      </c>
    </row>
    <row r="45" spans="2:3" x14ac:dyDescent="0.35">
      <c r="B45" s="195"/>
      <c r="C45" s="113" t="s">
        <v>1209</v>
      </c>
    </row>
    <row r="46" spans="2:3" x14ac:dyDescent="0.35">
      <c r="B46" s="195"/>
      <c r="C46" s="194" t="s">
        <v>482</v>
      </c>
    </row>
    <row r="47" spans="2:3" x14ac:dyDescent="0.35">
      <c r="B47" s="195"/>
      <c r="C47" s="113" t="s">
        <v>1210</v>
      </c>
    </row>
    <row r="48" spans="2:3" x14ac:dyDescent="0.35">
      <c r="B48" s="195"/>
      <c r="C48" s="113" t="s">
        <v>1211</v>
      </c>
    </row>
    <row r="49" spans="2:3" x14ac:dyDescent="0.35">
      <c r="B49" s="195"/>
      <c r="C49" s="113" t="s">
        <v>1212</v>
      </c>
    </row>
    <row r="50" spans="2:3" x14ac:dyDescent="0.35">
      <c r="B50" s="195"/>
      <c r="C50" s="113" t="s">
        <v>1213</v>
      </c>
    </row>
    <row r="51" spans="2:3" x14ac:dyDescent="0.35">
      <c r="B51" s="195"/>
      <c r="C51" s="194" t="s">
        <v>483</v>
      </c>
    </row>
    <row r="52" spans="2:3" x14ac:dyDescent="0.35">
      <c r="B52" s="195"/>
      <c r="C52" s="113" t="s">
        <v>1214</v>
      </c>
    </row>
    <row r="53" spans="2:3" ht="12.5" thickBot="1" x14ac:dyDescent="0.4">
      <c r="B53" s="197"/>
      <c r="C53" s="114" t="s">
        <v>1215</v>
      </c>
    </row>
  </sheetData>
  <mergeCells count="3">
    <mergeCell ref="B4:B12"/>
    <mergeCell ref="B21:B27"/>
    <mergeCell ref="B28:B53"/>
  </mergeCells>
  <hyperlinks>
    <hyperlink ref="C4" location="_ftn1" display="_ftn1" xr:uid="{896234E9-18EB-45EA-8C2C-0A64DAECB84A}"/>
    <hyperlink ref="C13" location="_ftn2" display="_ftn2" xr:uid="{5153DFA5-B14A-4879-8C34-7B9386901064}"/>
    <hyperlink ref="C28" location="_ftn3" display="_ftn3" xr:uid="{F98DB05B-EB5F-40C2-A444-B69B5CFBE265}"/>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CFD1D-A914-495E-9B86-23EAE76CD30B}">
  <dimension ref="A1:D9"/>
  <sheetViews>
    <sheetView workbookViewId="0">
      <selection activeCell="E14" sqref="E13:E14"/>
    </sheetView>
  </sheetViews>
  <sheetFormatPr defaultRowHeight="33.5" customHeight="1" x14ac:dyDescent="0.35"/>
  <cols>
    <col min="1" max="1" width="8.7265625" style="365"/>
    <col min="2" max="2" width="17.453125" style="365" customWidth="1"/>
    <col min="3" max="3" width="42.7265625" style="680" customWidth="1"/>
    <col min="4" max="4" width="23.1796875" style="365" customWidth="1"/>
    <col min="5" max="16384" width="8.7265625" style="365"/>
  </cols>
  <sheetData>
    <row r="1" spans="1:4" ht="12" x14ac:dyDescent="0.35">
      <c r="A1" s="478" t="s">
        <v>1174</v>
      </c>
    </row>
    <row r="2" spans="1:4" ht="12" x14ac:dyDescent="0.35"/>
    <row r="3" spans="1:4" ht="33.5" customHeight="1" x14ac:dyDescent="0.35">
      <c r="B3" s="108" t="s">
        <v>484</v>
      </c>
      <c r="C3" s="108" t="s">
        <v>232</v>
      </c>
      <c r="D3" s="108"/>
    </row>
    <row r="4" spans="1:4" ht="33.5" customHeight="1" x14ac:dyDescent="0.35">
      <c r="B4" s="200" t="s">
        <v>485</v>
      </c>
      <c r="C4" s="119" t="s">
        <v>486</v>
      </c>
      <c r="D4" s="119"/>
    </row>
    <row r="5" spans="1:4" ht="33.5" customHeight="1" x14ac:dyDescent="0.35">
      <c r="B5" s="200"/>
      <c r="C5" s="119" t="s">
        <v>487</v>
      </c>
      <c r="D5" s="119"/>
    </row>
    <row r="6" spans="1:4" ht="33.5" customHeight="1" x14ac:dyDescent="0.35">
      <c r="B6" s="199" t="s">
        <v>488</v>
      </c>
      <c r="C6" s="141" t="s">
        <v>489</v>
      </c>
      <c r="D6" s="141"/>
    </row>
    <row r="7" spans="1:4" ht="33.5" customHeight="1" x14ac:dyDescent="0.35">
      <c r="B7" s="198" t="s">
        <v>490</v>
      </c>
      <c r="C7" s="119" t="s">
        <v>491</v>
      </c>
      <c r="D7" s="119"/>
    </row>
    <row r="8" spans="1:4" ht="33.5" customHeight="1" x14ac:dyDescent="0.35">
      <c r="B8" s="201" t="s">
        <v>492</v>
      </c>
      <c r="C8" s="131" t="s">
        <v>493</v>
      </c>
      <c r="D8" s="131"/>
    </row>
    <row r="9" spans="1:4" ht="33.5" customHeight="1" thickBot="1" x14ac:dyDescent="0.4">
      <c r="B9" s="202"/>
      <c r="C9" s="203" t="s">
        <v>494</v>
      </c>
      <c r="D9" s="203"/>
    </row>
  </sheetData>
  <mergeCells count="8">
    <mergeCell ref="B4:B5"/>
    <mergeCell ref="C4:D4"/>
    <mergeCell ref="C5:D5"/>
    <mergeCell ref="C6:D6"/>
    <mergeCell ref="C7:D7"/>
    <mergeCell ref="B8:B9"/>
    <mergeCell ref="C8:D8"/>
    <mergeCell ref="C9:D9"/>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D8C36-E928-4F8A-891E-2C22D03DA64B}">
  <dimension ref="A1:E9"/>
  <sheetViews>
    <sheetView workbookViewId="0">
      <selection activeCell="E14" sqref="E13:E14"/>
    </sheetView>
  </sheetViews>
  <sheetFormatPr defaultRowHeight="12" x14ac:dyDescent="0.35"/>
  <cols>
    <col min="1" max="1" width="8.7265625" style="365"/>
    <col min="2" max="2" width="14.1796875" style="365" customWidth="1"/>
    <col min="3" max="3" width="16.1796875" style="365" customWidth="1"/>
    <col min="4" max="4" width="57.90625" style="365" customWidth="1"/>
    <col min="5" max="16384" width="8.7265625" style="365"/>
  </cols>
  <sheetData>
    <row r="1" spans="1:5" x14ac:dyDescent="0.35">
      <c r="A1" s="478" t="s">
        <v>1173</v>
      </c>
    </row>
    <row r="3" spans="1:5" x14ac:dyDescent="0.35">
      <c r="B3" s="108" t="s">
        <v>495</v>
      </c>
      <c r="C3" s="108" t="s">
        <v>442</v>
      </c>
      <c r="D3" s="108" t="s">
        <v>443</v>
      </c>
      <c r="E3" s="675"/>
    </row>
    <row r="4" spans="1:5" ht="60" x14ac:dyDescent="0.35">
      <c r="B4" s="185" t="s">
        <v>496</v>
      </c>
      <c r="C4" s="122" t="s">
        <v>497</v>
      </c>
      <c r="D4" s="48" t="s">
        <v>498</v>
      </c>
      <c r="E4" s="675"/>
    </row>
    <row r="5" spans="1:5" ht="24" x14ac:dyDescent="0.35">
      <c r="B5" s="185"/>
      <c r="C5" s="122"/>
      <c r="D5" s="48" t="s">
        <v>499</v>
      </c>
      <c r="E5" s="675"/>
    </row>
    <row r="6" spans="1:5" ht="60" x14ac:dyDescent="0.35">
      <c r="B6" s="191" t="s">
        <v>500</v>
      </c>
      <c r="C6" s="112" t="s">
        <v>501</v>
      </c>
      <c r="D6" s="113" t="s">
        <v>502</v>
      </c>
      <c r="E6" s="675"/>
    </row>
    <row r="7" spans="1:5" x14ac:dyDescent="0.35">
      <c r="B7" s="185" t="s">
        <v>503</v>
      </c>
      <c r="C7" s="122" t="s">
        <v>504</v>
      </c>
      <c r="D7" s="119" t="s">
        <v>505</v>
      </c>
      <c r="E7" s="675"/>
    </row>
    <row r="8" spans="1:5" x14ac:dyDescent="0.35">
      <c r="B8" s="185"/>
      <c r="C8" s="122"/>
      <c r="D8" s="119"/>
      <c r="E8" s="675"/>
    </row>
    <row r="9" spans="1:5" ht="36.5" thickBot="1" x14ac:dyDescent="0.4">
      <c r="B9" s="677" t="s">
        <v>506</v>
      </c>
      <c r="C9" s="678" t="s">
        <v>507</v>
      </c>
      <c r="D9" s="679" t="s">
        <v>508</v>
      </c>
      <c r="E9" s="675"/>
    </row>
  </sheetData>
  <mergeCells count="5">
    <mergeCell ref="B4:B5"/>
    <mergeCell ref="C4:C5"/>
    <mergeCell ref="B7:B8"/>
    <mergeCell ref="C7:C8"/>
    <mergeCell ref="D7:D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44521-E310-49E4-8C0A-E80974E91251}">
  <dimension ref="A1:D8"/>
  <sheetViews>
    <sheetView workbookViewId="0">
      <selection activeCell="E14" sqref="E13:E14"/>
    </sheetView>
  </sheetViews>
  <sheetFormatPr defaultRowHeight="12" x14ac:dyDescent="0.35"/>
  <cols>
    <col min="1" max="1" width="8.7265625" style="365"/>
    <col min="2" max="2" width="21.453125" style="365" bestFit="1" customWidth="1"/>
    <col min="3" max="16384" width="8.7265625" style="365"/>
  </cols>
  <sheetData>
    <row r="1" spans="1:4" x14ac:dyDescent="0.35">
      <c r="A1" s="264" t="s">
        <v>33</v>
      </c>
    </row>
    <row r="3" spans="1:4" ht="12.5" thickBot="1" x14ac:dyDescent="0.4">
      <c r="B3" s="28" t="s">
        <v>8</v>
      </c>
      <c r="C3" s="29" t="s">
        <v>1</v>
      </c>
      <c r="D3" s="29" t="s">
        <v>2</v>
      </c>
    </row>
    <row r="4" spans="1:4" x14ac:dyDescent="0.35">
      <c r="B4" s="18" t="s">
        <v>5</v>
      </c>
      <c r="C4" s="19">
        <v>447867.37189222703</v>
      </c>
      <c r="D4" s="20">
        <v>0.95831642002200557</v>
      </c>
    </row>
    <row r="5" spans="1:4" x14ac:dyDescent="0.35">
      <c r="B5" s="30" t="s">
        <v>34</v>
      </c>
      <c r="C5" s="22">
        <v>18386.553030999999</v>
      </c>
      <c r="D5" s="23">
        <v>3.9342307082492076E-2</v>
      </c>
    </row>
    <row r="6" spans="1:4" ht="12.5" thickBot="1" x14ac:dyDescent="0.4">
      <c r="B6" s="18" t="s">
        <v>35</v>
      </c>
      <c r="C6" s="19">
        <v>1094.1894729999999</v>
      </c>
      <c r="D6" s="20">
        <v>2.3412728955023113E-3</v>
      </c>
    </row>
    <row r="7" spans="1:4" ht="12.5" thickBot="1" x14ac:dyDescent="0.4">
      <c r="B7" s="31" t="s">
        <v>36</v>
      </c>
      <c r="C7" s="32">
        <v>467348.11439622706</v>
      </c>
      <c r="D7" s="33">
        <v>1</v>
      </c>
    </row>
    <row r="8" spans="1:4" x14ac:dyDescent="0.35">
      <c r="C8" s="93"/>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7014-CA18-481A-A3C6-E3F37D863D7C}">
  <dimension ref="A1:D18"/>
  <sheetViews>
    <sheetView workbookViewId="0">
      <selection activeCell="E14" sqref="E13:E14"/>
    </sheetView>
  </sheetViews>
  <sheetFormatPr defaultColWidth="26.36328125" defaultRowHeight="12" x14ac:dyDescent="0.35"/>
  <cols>
    <col min="1" max="1" width="3.81640625" style="365" customWidth="1"/>
    <col min="2" max="3" width="26.36328125" style="365"/>
    <col min="4" max="4" width="57.81640625" style="365" customWidth="1"/>
    <col min="5" max="16384" width="26.36328125" style="365"/>
  </cols>
  <sheetData>
    <row r="1" spans="1:4" x14ac:dyDescent="0.35">
      <c r="A1" s="264" t="s">
        <v>1172</v>
      </c>
    </row>
    <row r="3" spans="1:4" x14ac:dyDescent="0.35">
      <c r="B3" s="116" t="s">
        <v>207</v>
      </c>
      <c r="C3" s="116" t="s">
        <v>509</v>
      </c>
      <c r="D3" s="116" t="s">
        <v>510</v>
      </c>
    </row>
    <row r="4" spans="1:4" ht="36" x14ac:dyDescent="0.35">
      <c r="B4" s="185" t="s">
        <v>496</v>
      </c>
      <c r="C4" s="122" t="s">
        <v>511</v>
      </c>
      <c r="D4" s="48" t="s">
        <v>512</v>
      </c>
    </row>
    <row r="5" spans="1:4" ht="24" x14ac:dyDescent="0.35">
      <c r="B5" s="185"/>
      <c r="C5" s="122"/>
      <c r="D5" s="48" t="s">
        <v>513</v>
      </c>
    </row>
    <row r="6" spans="1:4" ht="24" x14ac:dyDescent="0.35">
      <c r="B6" s="185"/>
      <c r="C6" s="122"/>
      <c r="D6" s="48" t="s">
        <v>514</v>
      </c>
    </row>
    <row r="7" spans="1:4" ht="48" x14ac:dyDescent="0.35">
      <c r="B7" s="185"/>
      <c r="C7" s="122"/>
      <c r="D7" s="48" t="s">
        <v>515</v>
      </c>
    </row>
    <row r="8" spans="1:4" x14ac:dyDescent="0.35">
      <c r="B8" s="195" t="s">
        <v>500</v>
      </c>
      <c r="C8" s="112"/>
      <c r="D8" s="131" t="s">
        <v>517</v>
      </c>
    </row>
    <row r="9" spans="1:4" x14ac:dyDescent="0.35">
      <c r="B9" s="195"/>
      <c r="C9" s="112"/>
      <c r="D9" s="131"/>
    </row>
    <row r="10" spans="1:4" x14ac:dyDescent="0.35">
      <c r="B10" s="195"/>
      <c r="C10" s="112" t="s">
        <v>516</v>
      </c>
      <c r="D10" s="131"/>
    </row>
    <row r="11" spans="1:4" ht="24" x14ac:dyDescent="0.35">
      <c r="B11" s="195"/>
      <c r="C11" s="112" t="s">
        <v>518</v>
      </c>
      <c r="D11" s="113" t="s">
        <v>519</v>
      </c>
    </row>
    <row r="12" spans="1:4" ht="24" x14ac:dyDescent="0.35">
      <c r="B12" s="195"/>
      <c r="C12" s="675"/>
      <c r="D12" s="113" t="s">
        <v>514</v>
      </c>
    </row>
    <row r="13" spans="1:4" ht="48" x14ac:dyDescent="0.35">
      <c r="B13" s="195"/>
      <c r="C13" s="675"/>
      <c r="D13" s="113" t="s">
        <v>520</v>
      </c>
    </row>
    <row r="14" spans="1:4" ht="84" x14ac:dyDescent="0.35">
      <c r="B14" s="185" t="s">
        <v>503</v>
      </c>
      <c r="C14" s="122" t="s">
        <v>521</v>
      </c>
      <c r="D14" s="48" t="s">
        <v>522</v>
      </c>
    </row>
    <row r="15" spans="1:4" ht="48" x14ac:dyDescent="0.35">
      <c r="B15" s="185"/>
      <c r="C15" s="122"/>
      <c r="D15" s="48" t="s">
        <v>523</v>
      </c>
    </row>
    <row r="16" spans="1:4" ht="48" x14ac:dyDescent="0.35">
      <c r="B16" s="195" t="s">
        <v>506</v>
      </c>
      <c r="C16" s="130" t="s">
        <v>524</v>
      </c>
      <c r="D16" s="113" t="s">
        <v>525</v>
      </c>
    </row>
    <row r="17" spans="2:4" ht="48" x14ac:dyDescent="0.35">
      <c r="B17" s="195"/>
      <c r="C17" s="130"/>
      <c r="D17" s="113" t="s">
        <v>526</v>
      </c>
    </row>
    <row r="18" spans="2:4" ht="36.5" thickBot="1" x14ac:dyDescent="0.4">
      <c r="B18" s="197"/>
      <c r="C18" s="676"/>
      <c r="D18" s="114" t="s">
        <v>527</v>
      </c>
    </row>
  </sheetData>
  <mergeCells count="8">
    <mergeCell ref="B16:B18"/>
    <mergeCell ref="C16:C18"/>
    <mergeCell ref="B4:B7"/>
    <mergeCell ref="C4:C7"/>
    <mergeCell ref="B8:B13"/>
    <mergeCell ref="D8:D10"/>
    <mergeCell ref="B14:B15"/>
    <mergeCell ref="C14:C1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66873-7308-4590-B373-14853CE057C1}">
  <dimension ref="A1:C6"/>
  <sheetViews>
    <sheetView workbookViewId="0">
      <selection activeCell="E14" sqref="E13:E14"/>
    </sheetView>
  </sheetViews>
  <sheetFormatPr defaultRowHeight="12" x14ac:dyDescent="0.35"/>
  <cols>
    <col min="1" max="1" width="8.7265625" style="365"/>
    <col min="2" max="2" width="44.1796875" style="365" bestFit="1" customWidth="1"/>
    <col min="3" max="16384" width="8.7265625" style="365"/>
  </cols>
  <sheetData>
    <row r="1" spans="1:3" x14ac:dyDescent="0.35">
      <c r="A1" s="478" t="s">
        <v>528</v>
      </c>
    </row>
    <row r="3" spans="1:3" ht="12.5" thickBot="1" x14ac:dyDescent="0.4">
      <c r="B3" s="62" t="s">
        <v>529</v>
      </c>
      <c r="C3" s="61">
        <v>2020</v>
      </c>
    </row>
    <row r="4" spans="1:3" ht="12.5" thickTop="1" x14ac:dyDescent="0.35">
      <c r="B4" s="18" t="s">
        <v>500</v>
      </c>
      <c r="C4" s="44">
        <v>35</v>
      </c>
    </row>
    <row r="5" spans="1:3" ht="12.5" thickBot="1" x14ac:dyDescent="0.4">
      <c r="B5" s="70" t="s">
        <v>496</v>
      </c>
      <c r="C5" s="674">
        <v>16</v>
      </c>
    </row>
    <row r="6" spans="1:3" ht="12.5" thickTop="1" x14ac:dyDescent="0.3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C974B-F66D-4140-9055-F6483145247E}">
  <dimension ref="A1:D31"/>
  <sheetViews>
    <sheetView workbookViewId="0">
      <selection activeCell="E14" sqref="E13:E14"/>
    </sheetView>
  </sheetViews>
  <sheetFormatPr defaultRowHeight="12" x14ac:dyDescent="0.35"/>
  <cols>
    <col min="1" max="1" width="8.7265625" style="365"/>
    <col min="2" max="2" width="15.90625" style="365" customWidth="1"/>
    <col min="3" max="3" width="13" style="365" customWidth="1"/>
    <col min="4" max="4" width="84" style="365" customWidth="1"/>
    <col min="5" max="16384" width="8.7265625" style="365"/>
  </cols>
  <sheetData>
    <row r="1" spans="1:4" x14ac:dyDescent="0.35">
      <c r="A1" s="264" t="s">
        <v>530</v>
      </c>
    </row>
    <row r="3" spans="1:4" ht="12.5" thickBot="1" x14ac:dyDescent="0.4">
      <c r="B3" s="16" t="s">
        <v>531</v>
      </c>
      <c r="C3" s="16" t="s">
        <v>532</v>
      </c>
      <c r="D3" s="16" t="s">
        <v>533</v>
      </c>
    </row>
    <row r="4" spans="1:4" ht="36" x14ac:dyDescent="0.35">
      <c r="B4" s="196" t="s">
        <v>332</v>
      </c>
      <c r="C4" s="132" t="s">
        <v>534</v>
      </c>
      <c r="D4" s="113" t="s">
        <v>535</v>
      </c>
    </row>
    <row r="5" spans="1:4" ht="72" x14ac:dyDescent="0.35">
      <c r="B5" s="195"/>
      <c r="C5" s="130"/>
      <c r="D5" s="113" t="s">
        <v>536</v>
      </c>
    </row>
    <row r="6" spans="1:4" ht="48" x14ac:dyDescent="0.35">
      <c r="B6" s="195"/>
      <c r="C6" s="130"/>
      <c r="D6" s="113" t="s">
        <v>537</v>
      </c>
    </row>
    <row r="7" spans="1:4" ht="48" x14ac:dyDescent="0.35">
      <c r="B7" s="195"/>
      <c r="C7" s="130"/>
      <c r="D7" s="672" t="s">
        <v>538</v>
      </c>
    </row>
    <row r="8" spans="1:4" ht="48" x14ac:dyDescent="0.35">
      <c r="B8" s="185" t="s">
        <v>539</v>
      </c>
      <c r="C8" s="122" t="s">
        <v>540</v>
      </c>
      <c r="D8" s="206" t="s">
        <v>541</v>
      </c>
    </row>
    <row r="9" spans="1:4" ht="36" x14ac:dyDescent="0.35">
      <c r="B9" s="185"/>
      <c r="C9" s="122"/>
      <c r="D9" s="206" t="s">
        <v>542</v>
      </c>
    </row>
    <row r="10" spans="1:4" ht="60" x14ac:dyDescent="0.35">
      <c r="B10" s="185"/>
      <c r="C10" s="122"/>
      <c r="D10" s="673" t="s">
        <v>543</v>
      </c>
    </row>
    <row r="11" spans="1:4" ht="60" x14ac:dyDescent="0.35">
      <c r="B11" s="195" t="s">
        <v>544</v>
      </c>
      <c r="C11" s="130" t="s">
        <v>545</v>
      </c>
      <c r="D11" s="113" t="s">
        <v>546</v>
      </c>
    </row>
    <row r="12" spans="1:4" ht="24" x14ac:dyDescent="0.35">
      <c r="B12" s="195"/>
      <c r="C12" s="130"/>
      <c r="D12" s="113" t="s">
        <v>547</v>
      </c>
    </row>
    <row r="13" spans="1:4" x14ac:dyDescent="0.35">
      <c r="B13" s="195"/>
      <c r="C13" s="130"/>
      <c r="D13" s="113" t="s">
        <v>548</v>
      </c>
    </row>
    <row r="14" spans="1:4" ht="48" x14ac:dyDescent="0.35">
      <c r="B14" s="195"/>
      <c r="C14" s="130"/>
      <c r="D14" s="672" t="s">
        <v>549</v>
      </c>
    </row>
    <row r="15" spans="1:4" ht="24" x14ac:dyDescent="0.35">
      <c r="B15" s="185" t="s">
        <v>550</v>
      </c>
      <c r="C15" s="122" t="s">
        <v>551</v>
      </c>
      <c r="D15" s="206" t="s">
        <v>552</v>
      </c>
    </row>
    <row r="16" spans="1:4" ht="24" x14ac:dyDescent="0.35">
      <c r="B16" s="185"/>
      <c r="C16" s="122"/>
      <c r="D16" s="206" t="s">
        <v>553</v>
      </c>
    </row>
    <row r="17" spans="2:4" ht="48" x14ac:dyDescent="0.35">
      <c r="B17" s="185"/>
      <c r="C17" s="122"/>
      <c r="D17" s="673" t="s">
        <v>554</v>
      </c>
    </row>
    <row r="18" spans="2:4" ht="72" x14ac:dyDescent="0.35">
      <c r="B18" s="188" t="s">
        <v>555</v>
      </c>
      <c r="C18" s="204" t="s">
        <v>556</v>
      </c>
      <c r="D18" s="113" t="s">
        <v>557</v>
      </c>
    </row>
    <row r="19" spans="2:4" ht="36" x14ac:dyDescent="0.35">
      <c r="B19" s="188"/>
      <c r="C19" s="204"/>
      <c r="D19" s="113" t="s">
        <v>558</v>
      </c>
    </row>
    <row r="20" spans="2:4" ht="24" x14ac:dyDescent="0.35">
      <c r="B20" s="188"/>
      <c r="C20" s="204"/>
      <c r="D20" s="672" t="s">
        <v>559</v>
      </c>
    </row>
    <row r="21" spans="2:4" ht="24" x14ac:dyDescent="0.35">
      <c r="B21" s="185" t="s">
        <v>332</v>
      </c>
      <c r="C21" s="122" t="s">
        <v>560</v>
      </c>
      <c r="D21" s="206" t="s">
        <v>561</v>
      </c>
    </row>
    <row r="22" spans="2:4" ht="24" x14ac:dyDescent="0.35">
      <c r="B22" s="185"/>
      <c r="C22" s="122"/>
      <c r="D22" s="673" t="s">
        <v>562</v>
      </c>
    </row>
    <row r="23" spans="2:4" ht="24" x14ac:dyDescent="0.35">
      <c r="B23" s="185"/>
      <c r="C23" s="122"/>
      <c r="D23" s="206" t="s">
        <v>563</v>
      </c>
    </row>
    <row r="24" spans="2:4" ht="36" x14ac:dyDescent="0.35">
      <c r="B24" s="188" t="s">
        <v>564</v>
      </c>
      <c r="C24" s="204" t="s">
        <v>565</v>
      </c>
      <c r="D24" s="113" t="s">
        <v>566</v>
      </c>
    </row>
    <row r="25" spans="2:4" ht="48" x14ac:dyDescent="0.35">
      <c r="B25" s="188"/>
      <c r="C25" s="204"/>
      <c r="D25" s="672" t="s">
        <v>567</v>
      </c>
    </row>
    <row r="26" spans="2:4" ht="24" x14ac:dyDescent="0.35">
      <c r="B26" s="122" t="s">
        <v>568</v>
      </c>
      <c r="C26" s="122" t="s">
        <v>569</v>
      </c>
      <c r="D26" s="206" t="s">
        <v>570</v>
      </c>
    </row>
    <row r="27" spans="2:4" ht="84" x14ac:dyDescent="0.35">
      <c r="B27" s="122"/>
      <c r="C27" s="122"/>
      <c r="D27" s="206" t="s">
        <v>571</v>
      </c>
    </row>
    <row r="28" spans="2:4" x14ac:dyDescent="0.35">
      <c r="B28" s="122"/>
      <c r="C28" s="122"/>
      <c r="D28" s="206"/>
    </row>
    <row r="29" spans="2:4" ht="108.5" thickBot="1" x14ac:dyDescent="0.4">
      <c r="B29" s="205"/>
      <c r="C29" s="205"/>
      <c r="D29" s="207" t="s">
        <v>572</v>
      </c>
    </row>
    <row r="30" spans="2:4" ht="12.5" thickTop="1" x14ac:dyDescent="0.35">
      <c r="D30" s="192"/>
    </row>
    <row r="31" spans="2:4" x14ac:dyDescent="0.35">
      <c r="D31" s="192"/>
    </row>
  </sheetData>
  <mergeCells count="16">
    <mergeCell ref="B24:B25"/>
    <mergeCell ref="C24:C25"/>
    <mergeCell ref="B26:B29"/>
    <mergeCell ref="C26:C29"/>
    <mergeCell ref="B15:B17"/>
    <mergeCell ref="C15:C17"/>
    <mergeCell ref="B18:B20"/>
    <mergeCell ref="C18:C20"/>
    <mergeCell ref="B21:B23"/>
    <mergeCell ref="C21:C23"/>
    <mergeCell ref="B4:B7"/>
    <mergeCell ref="C4:C7"/>
    <mergeCell ref="B8:B10"/>
    <mergeCell ref="C8:C10"/>
    <mergeCell ref="B11:B14"/>
    <mergeCell ref="C11:C14"/>
  </mergeCells>
  <hyperlinks>
    <hyperlink ref="D7" location="_ftn1" display="_ftn1" xr:uid="{AD6A3527-10BB-49A2-AB3D-A2E243A322CA}"/>
    <hyperlink ref="D10" location="_ftn2" display="_ftn2" xr:uid="{2163ABE6-BE2A-4338-9074-EBC7C60E0E95}"/>
    <hyperlink ref="D14" location="_ftn3" display="_ftn3" xr:uid="{A760C698-8A69-46F7-8F6A-BCFBBAC809ED}"/>
    <hyperlink ref="D17" location="_ftn4" display="_ftn4" xr:uid="{9F4C17BC-B052-4BBF-988B-F942D0B03E84}"/>
    <hyperlink ref="D20" location="_ftn5" display="_ftn5" xr:uid="{1C52A125-E52E-4F6D-A8D5-0CE551BC9E62}"/>
    <hyperlink ref="D22" location="_ftn6" display="_ftn6" xr:uid="{F930F719-E710-40B4-9075-3B269576341B}"/>
    <hyperlink ref="D25" location="_ftn7" display="_ftn7" xr:uid="{48C2450A-C30C-4B0C-B46D-001C52E9830B}"/>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BF26-ADF9-44A0-9431-6CB032C913E1}">
  <dimension ref="A1:F12"/>
  <sheetViews>
    <sheetView workbookViewId="0">
      <selection activeCell="E14" sqref="E13:E14"/>
    </sheetView>
  </sheetViews>
  <sheetFormatPr defaultRowHeight="12" x14ac:dyDescent="0.35"/>
  <cols>
    <col min="1" max="3" width="8.7265625" style="365"/>
    <col min="4" max="4" width="12" style="365" bestFit="1" customWidth="1"/>
    <col min="5" max="5" width="13.54296875" style="365" bestFit="1" customWidth="1"/>
    <col min="6" max="16384" width="8.7265625" style="365"/>
  </cols>
  <sheetData>
    <row r="1" spans="1:6" x14ac:dyDescent="0.35">
      <c r="A1" s="478" t="s">
        <v>1170</v>
      </c>
    </row>
    <row r="3" spans="1:6" ht="24" x14ac:dyDescent="0.35">
      <c r="B3" s="235" t="s">
        <v>39</v>
      </c>
      <c r="C3" s="116" t="s">
        <v>40</v>
      </c>
      <c r="D3" s="208" t="s">
        <v>41</v>
      </c>
      <c r="E3" s="208" t="s">
        <v>42</v>
      </c>
      <c r="F3" s="208" t="s">
        <v>43</v>
      </c>
    </row>
    <row r="4" spans="1:6" x14ac:dyDescent="0.35">
      <c r="B4" s="18" t="s">
        <v>44</v>
      </c>
      <c r="C4" s="34" t="s">
        <v>45</v>
      </c>
      <c r="D4" s="35">
        <v>87910246.448262647</v>
      </c>
      <c r="E4" s="35">
        <v>3511795176.7679119</v>
      </c>
      <c r="F4" s="36">
        <f t="shared" ref="F4:F9" si="0">+D4/$D$10</f>
        <v>0.78474099793370122</v>
      </c>
    </row>
    <row r="5" spans="1:6" x14ac:dyDescent="0.35">
      <c r="B5" s="30" t="s">
        <v>46</v>
      </c>
      <c r="C5" s="37" t="s">
        <v>45</v>
      </c>
      <c r="D5" s="38">
        <v>18311045.229614329</v>
      </c>
      <c r="E5" s="38">
        <v>730128082.86460519</v>
      </c>
      <c r="F5" s="39">
        <f t="shared" si="0"/>
        <v>0.16345566628747252</v>
      </c>
    </row>
    <row r="6" spans="1:6" x14ac:dyDescent="0.35">
      <c r="B6" s="18" t="s">
        <v>47</v>
      </c>
      <c r="C6" s="34" t="s">
        <v>45</v>
      </c>
      <c r="D6" s="35">
        <v>3652427.0789999999</v>
      </c>
      <c r="E6" s="35">
        <v>169326570.50746605</v>
      </c>
      <c r="F6" s="36">
        <f t="shared" si="0"/>
        <v>3.2603813396671205E-2</v>
      </c>
    </row>
    <row r="7" spans="1:6" x14ac:dyDescent="0.35">
      <c r="B7" s="30" t="s">
        <v>48</v>
      </c>
      <c r="C7" s="37" t="s">
        <v>45</v>
      </c>
      <c r="D7" s="38">
        <v>842090.89100000006</v>
      </c>
      <c r="E7" s="38">
        <v>16128779.175128002</v>
      </c>
      <c r="F7" s="39">
        <f t="shared" si="0"/>
        <v>7.517021881438251E-3</v>
      </c>
    </row>
    <row r="8" spans="1:6" x14ac:dyDescent="0.35">
      <c r="B8" s="18" t="s">
        <v>49</v>
      </c>
      <c r="C8" s="34" t="s">
        <v>45</v>
      </c>
      <c r="D8" s="35">
        <v>761104.5</v>
      </c>
      <c r="E8" s="35">
        <v>32313808.261</v>
      </c>
      <c r="F8" s="36">
        <f t="shared" si="0"/>
        <v>6.7940874811827402E-3</v>
      </c>
    </row>
    <row r="9" spans="1:6" ht="12.5" thickBot="1" x14ac:dyDescent="0.4">
      <c r="B9" s="30" t="s">
        <v>50</v>
      </c>
      <c r="C9" s="37" t="s">
        <v>45</v>
      </c>
      <c r="D9" s="38">
        <v>547622.20199999993</v>
      </c>
      <c r="E9" s="38">
        <v>18297360.275419999</v>
      </c>
      <c r="F9" s="39">
        <f t="shared" si="0"/>
        <v>4.8884130195340127E-3</v>
      </c>
    </row>
    <row r="10" spans="1:6" ht="12.5" thickBot="1" x14ac:dyDescent="0.4">
      <c r="B10" s="215" t="s">
        <v>51</v>
      </c>
      <c r="C10" s="666" t="s">
        <v>45</v>
      </c>
      <c r="D10" s="243">
        <f>SUM(D4:D9)</f>
        <v>112024536.34987698</v>
      </c>
      <c r="E10" s="243">
        <f>SUM(E4:E9)</f>
        <v>4477989777.851531</v>
      </c>
      <c r="F10" s="660">
        <f>SUM(F4:F9)</f>
        <v>0.99999999999999989</v>
      </c>
    </row>
    <row r="11" spans="1:6" ht="14" thickBot="1" x14ac:dyDescent="0.4">
      <c r="B11" s="18" t="s">
        <v>52</v>
      </c>
      <c r="C11" s="34" t="s">
        <v>53</v>
      </c>
      <c r="D11" s="40">
        <v>808821.1922269715</v>
      </c>
      <c r="E11" s="40">
        <v>95510589.322113514</v>
      </c>
      <c r="F11" s="41"/>
    </row>
    <row r="12" spans="1:6" ht="14" thickBot="1" x14ac:dyDescent="0.4">
      <c r="B12" s="215" t="s">
        <v>54</v>
      </c>
      <c r="C12" s="666" t="s">
        <v>1171</v>
      </c>
      <c r="D12" s="243">
        <f>+D11</f>
        <v>808821.1922269715</v>
      </c>
      <c r="E12" s="243">
        <f>+E11</f>
        <v>95510589.322113514</v>
      </c>
      <c r="F12" s="230"/>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83A4A-B476-48A6-970E-BAB761BB533D}">
  <dimension ref="A1:D38"/>
  <sheetViews>
    <sheetView workbookViewId="0">
      <selection activeCell="E14" sqref="E13:E14"/>
    </sheetView>
  </sheetViews>
  <sheetFormatPr defaultRowHeight="12" x14ac:dyDescent="0.35"/>
  <cols>
    <col min="1" max="1" width="8.7265625" style="365"/>
    <col min="2" max="2" width="15.6328125" style="365" bestFit="1" customWidth="1"/>
    <col min="3" max="3" width="12" style="365" bestFit="1" customWidth="1"/>
    <col min="4" max="16384" width="8.7265625" style="365"/>
  </cols>
  <sheetData>
    <row r="1" spans="1:4" x14ac:dyDescent="0.35">
      <c r="A1" s="478" t="s">
        <v>573</v>
      </c>
    </row>
    <row r="3" spans="1:4" x14ac:dyDescent="0.35">
      <c r="B3" s="115" t="s">
        <v>574</v>
      </c>
      <c r="C3" s="671" t="s">
        <v>575</v>
      </c>
      <c r="D3" s="671" t="s">
        <v>576</v>
      </c>
    </row>
    <row r="4" spans="1:4" x14ac:dyDescent="0.35">
      <c r="B4" s="18" t="s">
        <v>577</v>
      </c>
      <c r="C4" s="35">
        <v>52048200.516999997</v>
      </c>
      <c r="D4" s="36">
        <v>0.46461429087679657</v>
      </c>
    </row>
    <row r="5" spans="1:4" x14ac:dyDescent="0.35">
      <c r="B5" s="30" t="s">
        <v>578</v>
      </c>
      <c r="C5" s="38">
        <v>7900784.4662217302</v>
      </c>
      <c r="D5" s="39">
        <v>7.0527267718795694E-2</v>
      </c>
    </row>
    <row r="6" spans="1:4" x14ac:dyDescent="0.35">
      <c r="B6" s="18" t="s">
        <v>550</v>
      </c>
      <c r="C6" s="35">
        <v>7876497.7000000011</v>
      </c>
      <c r="D6" s="36">
        <v>7.0310469086879226E-2</v>
      </c>
    </row>
    <row r="7" spans="1:4" x14ac:dyDescent="0.35">
      <c r="B7" s="30" t="s">
        <v>579</v>
      </c>
      <c r="C7" s="38">
        <v>5388299.29</v>
      </c>
      <c r="D7" s="39">
        <v>4.8099277761535844E-2</v>
      </c>
    </row>
    <row r="8" spans="1:4" x14ac:dyDescent="0.35">
      <c r="B8" s="18" t="s">
        <v>46</v>
      </c>
      <c r="C8" s="35">
        <v>5013439.0770000005</v>
      </c>
      <c r="D8" s="36">
        <v>4.4753044648557547E-2</v>
      </c>
    </row>
    <row r="9" spans="1:4" x14ac:dyDescent="0.35">
      <c r="B9" s="30" t="s">
        <v>580</v>
      </c>
      <c r="C9" s="38">
        <v>3652427.0789999999</v>
      </c>
      <c r="D9" s="39">
        <v>3.2603813396671219E-2</v>
      </c>
    </row>
    <row r="10" spans="1:4" x14ac:dyDescent="0.35">
      <c r="B10" s="18" t="s">
        <v>581</v>
      </c>
      <c r="C10" s="35">
        <v>3625869.1859999998</v>
      </c>
      <c r="D10" s="36">
        <v>3.2366741288494365E-2</v>
      </c>
    </row>
    <row r="11" spans="1:4" x14ac:dyDescent="0.35">
      <c r="B11" s="30" t="s">
        <v>582</v>
      </c>
      <c r="C11" s="38">
        <v>3608342.3554276722</v>
      </c>
      <c r="D11" s="39">
        <v>3.2210286005184038E-2</v>
      </c>
    </row>
    <row r="12" spans="1:4" x14ac:dyDescent="0.35">
      <c r="B12" s="18" t="s">
        <v>583</v>
      </c>
      <c r="C12" s="35">
        <v>2719577.6690000002</v>
      </c>
      <c r="D12" s="36">
        <v>2.4276625082438805E-2</v>
      </c>
    </row>
    <row r="13" spans="1:4" x14ac:dyDescent="0.35">
      <c r="B13" s="30" t="s">
        <v>584</v>
      </c>
      <c r="C13" s="38">
        <v>2305588.7399999998</v>
      </c>
      <c r="D13" s="39">
        <v>2.0581104953642886E-2</v>
      </c>
    </row>
    <row r="14" spans="1:4" x14ac:dyDescent="0.35">
      <c r="B14" s="18" t="s">
        <v>585</v>
      </c>
      <c r="C14" s="35">
        <v>2276707.8230000003</v>
      </c>
      <c r="D14" s="36">
        <v>2.0323296102644405E-2</v>
      </c>
    </row>
    <row r="15" spans="1:4" x14ac:dyDescent="0.35">
      <c r="B15" s="30" t="s">
        <v>586</v>
      </c>
      <c r="C15" s="38">
        <v>1925764.3060000001</v>
      </c>
      <c r="D15" s="39">
        <v>1.7190558146881502E-2</v>
      </c>
    </row>
    <row r="16" spans="1:4" x14ac:dyDescent="0.35">
      <c r="B16" s="18" t="s">
        <v>354</v>
      </c>
      <c r="C16" s="35">
        <v>1818076.094</v>
      </c>
      <c r="D16" s="36">
        <v>1.6229266848485351E-2</v>
      </c>
    </row>
    <row r="17" spans="2:4" x14ac:dyDescent="0.35">
      <c r="B17" s="30" t="s">
        <v>587</v>
      </c>
      <c r="C17" s="38">
        <v>1352598.655</v>
      </c>
      <c r="D17" s="39">
        <v>1.2074128571043945E-2</v>
      </c>
    </row>
    <row r="18" spans="2:4" x14ac:dyDescent="0.35">
      <c r="B18" s="18" t="s">
        <v>588</v>
      </c>
      <c r="C18" s="35">
        <v>1130874.2386706269</v>
      </c>
      <c r="D18" s="36">
        <v>1.0094879885408864E-2</v>
      </c>
    </row>
    <row r="19" spans="2:4" x14ac:dyDescent="0.35">
      <c r="B19" s="30" t="s">
        <v>589</v>
      </c>
      <c r="C19" s="38">
        <v>1082250.2610000002</v>
      </c>
      <c r="D19" s="39">
        <v>9.6608323164123419E-3</v>
      </c>
    </row>
    <row r="20" spans="2:4" x14ac:dyDescent="0.35">
      <c r="B20" s="18" t="s">
        <v>336</v>
      </c>
      <c r="C20" s="35">
        <v>1080981.227</v>
      </c>
      <c r="D20" s="36">
        <v>9.6495041374137988E-3</v>
      </c>
    </row>
    <row r="21" spans="2:4" x14ac:dyDescent="0.35">
      <c r="B21" s="30" t="s">
        <v>590</v>
      </c>
      <c r="C21" s="38">
        <v>769778.36899999995</v>
      </c>
      <c r="D21" s="39">
        <v>6.8715157775419396E-3</v>
      </c>
    </row>
    <row r="22" spans="2:4" x14ac:dyDescent="0.35">
      <c r="B22" s="18" t="s">
        <v>591</v>
      </c>
      <c r="C22" s="35">
        <v>761104.5</v>
      </c>
      <c r="D22" s="36">
        <v>6.7940874811827428E-3</v>
      </c>
    </row>
    <row r="23" spans="2:4" x14ac:dyDescent="0.35">
      <c r="B23" s="30" t="s">
        <v>592</v>
      </c>
      <c r="C23" s="38">
        <v>754536.91799999995</v>
      </c>
      <c r="D23" s="39">
        <v>6.7354611997091189E-3</v>
      </c>
    </row>
    <row r="24" spans="2:4" x14ac:dyDescent="0.35">
      <c r="B24" s="18" t="s">
        <v>330</v>
      </c>
      <c r="C24" s="35">
        <v>709514.59816537995</v>
      </c>
      <c r="D24" s="36">
        <v>6.3335642465808728E-3</v>
      </c>
    </row>
    <row r="25" spans="2:4" x14ac:dyDescent="0.35">
      <c r="B25" s="30" t="s">
        <v>324</v>
      </c>
      <c r="C25" s="38">
        <v>703224.65949278185</v>
      </c>
      <c r="D25" s="39">
        <v>6.277416380429896E-3</v>
      </c>
    </row>
    <row r="26" spans="2:4" x14ac:dyDescent="0.35">
      <c r="B26" s="18" t="s">
        <v>593</v>
      </c>
      <c r="C26" s="35">
        <v>642674.71653157321</v>
      </c>
      <c r="D26" s="36">
        <v>5.7369103008323161E-3</v>
      </c>
    </row>
    <row r="27" spans="2:4" x14ac:dyDescent="0.35">
      <c r="B27" s="30" t="s">
        <v>328</v>
      </c>
      <c r="C27" s="38">
        <v>638979.73049953789</v>
      </c>
      <c r="D27" s="39">
        <v>5.7039265800115924E-3</v>
      </c>
    </row>
    <row r="28" spans="2:4" x14ac:dyDescent="0.35">
      <c r="B28" s="18" t="s">
        <v>337</v>
      </c>
      <c r="C28" s="35">
        <v>586235.54200000002</v>
      </c>
      <c r="D28" s="36">
        <v>5.2330994717894588E-3</v>
      </c>
    </row>
    <row r="29" spans="2:4" x14ac:dyDescent="0.35">
      <c r="B29" s="30" t="s">
        <v>327</v>
      </c>
      <c r="C29" s="38">
        <v>575919.32690847362</v>
      </c>
      <c r="D29" s="39">
        <v>5.1410105828044008E-3</v>
      </c>
    </row>
    <row r="30" spans="2:4" x14ac:dyDescent="0.35">
      <c r="B30" s="18" t="s">
        <v>594</v>
      </c>
      <c r="C30" s="35">
        <v>221043.46195691952</v>
      </c>
      <c r="D30" s="36">
        <v>1.9731700675515657E-3</v>
      </c>
    </row>
    <row r="31" spans="2:4" x14ac:dyDescent="0.35">
      <c r="B31" s="30" t="s">
        <v>595</v>
      </c>
      <c r="C31" s="38">
        <v>210795.98699999999</v>
      </c>
      <c r="D31" s="39">
        <v>1.8816947953405349E-3</v>
      </c>
    </row>
    <row r="32" spans="2:4" x14ac:dyDescent="0.35">
      <c r="B32" s="18" t="s">
        <v>333</v>
      </c>
      <c r="C32" s="35">
        <v>203946.56875846081</v>
      </c>
      <c r="D32" s="36">
        <v>1.820552670010536E-3</v>
      </c>
    </row>
    <row r="33" spans="2:4" x14ac:dyDescent="0.35">
      <c r="B33" s="30" t="s">
        <v>344</v>
      </c>
      <c r="C33" s="38">
        <v>192671.82900000006</v>
      </c>
      <c r="D33" s="39">
        <v>1.7199073995561483E-3</v>
      </c>
    </row>
    <row r="34" spans="2:4" x14ac:dyDescent="0.35">
      <c r="B34" s="18" t="s">
        <v>326</v>
      </c>
      <c r="C34" s="35">
        <v>164458.91410272496</v>
      </c>
      <c r="D34" s="36">
        <v>1.4680615467051262E-3</v>
      </c>
    </row>
    <row r="35" spans="2:4" x14ac:dyDescent="0.35">
      <c r="B35" s="30" t="s">
        <v>596</v>
      </c>
      <c r="C35" s="38">
        <v>78016.47446663279</v>
      </c>
      <c r="D35" s="39">
        <v>6.9642309630249576E-4</v>
      </c>
    </row>
    <row r="36" spans="2:4" x14ac:dyDescent="0.35">
      <c r="B36" s="18" t="s">
        <v>349</v>
      </c>
      <c r="C36" s="35">
        <v>4305</v>
      </c>
      <c r="D36" s="36">
        <v>3.8429081166241569E-5</v>
      </c>
    </row>
    <row r="37" spans="2:4" ht="12.5" thickBot="1" x14ac:dyDescent="0.4">
      <c r="B37" s="30" t="s">
        <v>597</v>
      </c>
      <c r="C37" s="38">
        <v>1051.069674453779</v>
      </c>
      <c r="D37" s="39">
        <v>9.3824951988291242E-6</v>
      </c>
    </row>
    <row r="38" spans="2:4" ht="12.5" thickBot="1" x14ac:dyDescent="0.4">
      <c r="B38" s="215" t="s">
        <v>598</v>
      </c>
      <c r="C38" s="216">
        <v>112024536.34987694</v>
      </c>
      <c r="D38" s="660">
        <v>1.0000000000000002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005CB-CD61-419D-8E03-BB048421206F}">
  <dimension ref="A1:D64"/>
  <sheetViews>
    <sheetView workbookViewId="0">
      <selection activeCell="E14" sqref="E13:E14"/>
    </sheetView>
  </sheetViews>
  <sheetFormatPr defaultRowHeight="12" x14ac:dyDescent="0.35"/>
  <cols>
    <col min="1" max="1" width="8.7265625" style="365"/>
    <col min="2" max="2" width="17.453125" style="365" bestFit="1" customWidth="1"/>
    <col min="3" max="3" width="10.1796875" style="365" bestFit="1" customWidth="1"/>
    <col min="4" max="4" width="11.453125" style="365" bestFit="1" customWidth="1"/>
    <col min="5" max="16384" width="8.7265625" style="365"/>
  </cols>
  <sheetData>
    <row r="1" spans="1:4" x14ac:dyDescent="0.35">
      <c r="A1" s="478" t="s">
        <v>1169</v>
      </c>
    </row>
    <row r="3" spans="1:4" x14ac:dyDescent="0.35">
      <c r="B3" s="108" t="s">
        <v>192</v>
      </c>
      <c r="C3" s="208" t="s">
        <v>575</v>
      </c>
      <c r="D3" s="208" t="s">
        <v>599</v>
      </c>
    </row>
    <row r="4" spans="1:4" x14ac:dyDescent="0.35">
      <c r="B4" s="18" t="s">
        <v>600</v>
      </c>
      <c r="C4" s="35">
        <v>64380702.568999998</v>
      </c>
      <c r="D4" s="35">
        <v>2572831742.0131893</v>
      </c>
    </row>
    <row r="5" spans="1:4" x14ac:dyDescent="0.35">
      <c r="B5" s="209" t="s">
        <v>601</v>
      </c>
      <c r="C5" s="210">
        <v>3286163.0959999999</v>
      </c>
      <c r="D5" s="210">
        <v>125355988.28094001</v>
      </c>
    </row>
    <row r="6" spans="1:4" x14ac:dyDescent="0.35">
      <c r="B6" s="30" t="s">
        <v>595</v>
      </c>
      <c r="C6" s="38">
        <v>210795.98699999999</v>
      </c>
      <c r="D6" s="38">
        <v>7913022.2556279991</v>
      </c>
    </row>
    <row r="7" spans="1:4" x14ac:dyDescent="0.35">
      <c r="B7" s="30" t="s">
        <v>584</v>
      </c>
      <c r="C7" s="38">
        <v>2305588.7399999998</v>
      </c>
      <c r="D7" s="38">
        <v>88446839.153516009</v>
      </c>
    </row>
    <row r="8" spans="1:4" x14ac:dyDescent="0.35">
      <c r="B8" s="30" t="s">
        <v>590</v>
      </c>
      <c r="C8" s="38">
        <v>769778.36899999995</v>
      </c>
      <c r="D8" s="38">
        <v>28996126.871795997</v>
      </c>
    </row>
    <row r="9" spans="1:4" x14ac:dyDescent="0.35">
      <c r="B9" s="211" t="s">
        <v>602</v>
      </c>
      <c r="C9" s="210">
        <v>57816176.511999995</v>
      </c>
      <c r="D9" s="210">
        <v>2312080470.5886693</v>
      </c>
    </row>
    <row r="10" spans="1:4" x14ac:dyDescent="0.35">
      <c r="B10" s="30" t="s">
        <v>577</v>
      </c>
      <c r="C10" s="212">
        <v>52048200.516999997</v>
      </c>
      <c r="D10" s="212">
        <v>2101525610.40026</v>
      </c>
    </row>
    <row r="11" spans="1:4" x14ac:dyDescent="0.35">
      <c r="B11" s="30" t="s">
        <v>46</v>
      </c>
      <c r="C11" s="38">
        <v>5013439.0770000005</v>
      </c>
      <c r="D11" s="38">
        <v>182158797.54523498</v>
      </c>
    </row>
    <row r="12" spans="1:4" x14ac:dyDescent="0.35">
      <c r="B12" s="30" t="s">
        <v>603</v>
      </c>
      <c r="C12" s="38">
        <v>754536.91799999995</v>
      </c>
      <c r="D12" s="38">
        <v>28396062.643174</v>
      </c>
    </row>
    <row r="13" spans="1:4" x14ac:dyDescent="0.35">
      <c r="B13" s="211" t="s">
        <v>604</v>
      </c>
      <c r="C13" s="210">
        <v>3278362.9610000001</v>
      </c>
      <c r="D13" s="210">
        <v>135395283.14358002</v>
      </c>
    </row>
    <row r="14" spans="1:4" x14ac:dyDescent="0.35">
      <c r="B14" s="30" t="s">
        <v>586</v>
      </c>
      <c r="C14" s="38">
        <v>1925764.3060000001</v>
      </c>
      <c r="D14" s="38">
        <v>80458545.015066013</v>
      </c>
    </row>
    <row r="15" spans="1:4" x14ac:dyDescent="0.35">
      <c r="B15" s="30" t="s">
        <v>587</v>
      </c>
      <c r="C15" s="38">
        <v>1352598.655</v>
      </c>
      <c r="D15" s="38">
        <v>54936738.128513999</v>
      </c>
    </row>
    <row r="16" spans="1:4" x14ac:dyDescent="0.35">
      <c r="B16" s="18" t="s">
        <v>605</v>
      </c>
      <c r="C16" s="213">
        <v>18246047.349876966</v>
      </c>
      <c r="D16" s="213">
        <v>708077852.31519687</v>
      </c>
    </row>
    <row r="17" spans="2:4" x14ac:dyDescent="0.35">
      <c r="B17" s="211" t="s">
        <v>606</v>
      </c>
      <c r="C17" s="214">
        <v>3891356.4683272191</v>
      </c>
      <c r="D17" s="214">
        <v>156489742.76756918</v>
      </c>
    </row>
    <row r="18" spans="2:4" x14ac:dyDescent="0.35">
      <c r="B18" s="30" t="s">
        <v>607</v>
      </c>
      <c r="C18" s="38">
        <v>203946.56875846081</v>
      </c>
      <c r="D18" s="38">
        <v>8139340.1201679958</v>
      </c>
    </row>
    <row r="19" spans="2:4" x14ac:dyDescent="0.35">
      <c r="B19" s="30" t="s">
        <v>608</v>
      </c>
      <c r="C19" s="38">
        <v>1051.069674453779</v>
      </c>
      <c r="D19" s="38">
        <v>42359.481374546725</v>
      </c>
    </row>
    <row r="20" spans="2:4" x14ac:dyDescent="0.35">
      <c r="B20" s="30" t="s">
        <v>609</v>
      </c>
      <c r="C20" s="38">
        <v>3608342.3554276722</v>
      </c>
      <c r="D20" s="38">
        <v>144986644.32405859</v>
      </c>
    </row>
    <row r="21" spans="2:4" x14ac:dyDescent="0.35">
      <c r="B21" s="30" t="s">
        <v>610</v>
      </c>
      <c r="C21" s="38">
        <v>78016.47446663279</v>
      </c>
      <c r="D21" s="38">
        <v>3321398.8419680591</v>
      </c>
    </row>
    <row r="22" spans="2:4" x14ac:dyDescent="0.35">
      <c r="B22" s="211" t="s">
        <v>611</v>
      </c>
      <c r="C22" s="214">
        <v>2798091.0076706265</v>
      </c>
      <c r="D22" s="214">
        <v>100806877.21514042</v>
      </c>
    </row>
    <row r="23" spans="2:4" x14ac:dyDescent="0.35">
      <c r="B23" s="30" t="s">
        <v>612</v>
      </c>
      <c r="C23" s="38">
        <v>1130874.2386706269</v>
      </c>
      <c r="D23" s="38">
        <v>40349185.339185417</v>
      </c>
    </row>
    <row r="24" spans="2:4" x14ac:dyDescent="0.35">
      <c r="B24" s="30" t="s">
        <v>613</v>
      </c>
      <c r="C24" s="38">
        <v>1080981.227</v>
      </c>
      <c r="D24" s="38">
        <v>39313119.323145002</v>
      </c>
    </row>
    <row r="25" spans="2:4" x14ac:dyDescent="0.35">
      <c r="B25" s="30" t="s">
        <v>614</v>
      </c>
      <c r="C25" s="38">
        <v>586235.54200000002</v>
      </c>
      <c r="D25" s="38">
        <v>21144572.552810002</v>
      </c>
    </row>
    <row r="26" spans="2:4" x14ac:dyDescent="0.35">
      <c r="B26" s="211" t="s">
        <v>615</v>
      </c>
      <c r="C26" s="214">
        <v>1443602.9005039805</v>
      </c>
      <c r="D26" s="214">
        <v>53776732.690432034</v>
      </c>
    </row>
    <row r="27" spans="2:4" x14ac:dyDescent="0.35">
      <c r="B27" s="30" t="s">
        <v>616</v>
      </c>
      <c r="C27" s="38">
        <v>703224.65949278185</v>
      </c>
      <c r="D27" s="38">
        <v>27460836.916247856</v>
      </c>
    </row>
    <row r="28" spans="2:4" x14ac:dyDescent="0.35">
      <c r="B28" s="30" t="s">
        <v>617</v>
      </c>
      <c r="C28" s="38">
        <v>575919.32690847362</v>
      </c>
      <c r="D28" s="38">
        <v>20300655.855223019</v>
      </c>
    </row>
    <row r="29" spans="2:4" x14ac:dyDescent="0.35">
      <c r="B29" s="30" t="s">
        <v>326</v>
      </c>
      <c r="C29" s="38">
        <v>164458.91410272496</v>
      </c>
      <c r="D29" s="38">
        <v>6015239.9189611571</v>
      </c>
    </row>
    <row r="30" spans="2:4" x14ac:dyDescent="0.35">
      <c r="B30" s="211" t="s">
        <v>618</v>
      </c>
      <c r="C30" s="214">
        <v>638979.73049953789</v>
      </c>
      <c r="D30" s="214">
        <v>25074549.238134705</v>
      </c>
    </row>
    <row r="31" spans="2:4" x14ac:dyDescent="0.35">
      <c r="B31" s="30" t="s">
        <v>619</v>
      </c>
      <c r="C31" s="38">
        <v>638979.73049953789</v>
      </c>
      <c r="D31" s="38">
        <v>25074549.238134705</v>
      </c>
    </row>
    <row r="32" spans="2:4" x14ac:dyDescent="0.35">
      <c r="B32" s="211" t="s">
        <v>329</v>
      </c>
      <c r="C32" s="214">
        <v>709514.59816537995</v>
      </c>
      <c r="D32" s="214">
        <v>28045347.805675101</v>
      </c>
    </row>
    <row r="33" spans="2:4" x14ac:dyDescent="0.35">
      <c r="B33" s="30" t="s">
        <v>620</v>
      </c>
      <c r="C33" s="38">
        <v>709514.59816537995</v>
      </c>
      <c r="D33" s="38">
        <v>28045347.805675101</v>
      </c>
    </row>
    <row r="34" spans="2:4" x14ac:dyDescent="0.35">
      <c r="B34" s="211" t="s">
        <v>621</v>
      </c>
      <c r="C34" s="214">
        <v>8543459.182753304</v>
      </c>
      <c r="D34" s="214">
        <v>335088155.16392887</v>
      </c>
    </row>
    <row r="35" spans="2:4" x14ac:dyDescent="0.35">
      <c r="B35" s="30" t="s">
        <v>622</v>
      </c>
      <c r="C35" s="38">
        <v>642674.71653157321</v>
      </c>
      <c r="D35" s="38">
        <v>24924293.556206509</v>
      </c>
    </row>
    <row r="36" spans="2:4" x14ac:dyDescent="0.35">
      <c r="B36" s="30" t="s">
        <v>623</v>
      </c>
      <c r="C36" s="38">
        <v>7900784.4662217302</v>
      </c>
      <c r="D36" s="38">
        <v>310163861.60772234</v>
      </c>
    </row>
    <row r="37" spans="2:4" x14ac:dyDescent="0.35">
      <c r="B37" s="211" t="s">
        <v>624</v>
      </c>
      <c r="C37" s="214">
        <v>221043.46195691952</v>
      </c>
      <c r="D37" s="214">
        <v>8796447.4343166389</v>
      </c>
    </row>
    <row r="38" spans="2:4" x14ac:dyDescent="0.35">
      <c r="B38" s="30" t="s">
        <v>625</v>
      </c>
      <c r="C38" s="38">
        <v>221043.46195691952</v>
      </c>
      <c r="D38" s="38">
        <v>8796447.4343166389</v>
      </c>
    </row>
    <row r="39" spans="2:4" x14ac:dyDescent="0.35">
      <c r="B39" s="18" t="s">
        <v>626</v>
      </c>
      <c r="C39" s="213">
        <v>14217760.547</v>
      </c>
      <c r="D39" s="213">
        <v>599614716.46754706</v>
      </c>
    </row>
    <row r="40" spans="2:4" x14ac:dyDescent="0.35">
      <c r="B40" s="211" t="s">
        <v>627</v>
      </c>
      <c r="C40" s="214">
        <v>8288625.6450000005</v>
      </c>
      <c r="D40" s="214">
        <v>331008093.92377198</v>
      </c>
    </row>
    <row r="41" spans="2:4" x14ac:dyDescent="0.35">
      <c r="B41" s="30" t="s">
        <v>589</v>
      </c>
      <c r="C41" s="38">
        <v>1082250.2610000002</v>
      </c>
      <c r="D41" s="38">
        <v>43277569.486621998</v>
      </c>
    </row>
    <row r="42" spans="2:4" x14ac:dyDescent="0.35">
      <c r="B42" s="30" t="s">
        <v>354</v>
      </c>
      <c r="C42" s="38">
        <v>1818076.094</v>
      </c>
      <c r="D42" s="38">
        <v>73001250.295063987</v>
      </c>
    </row>
    <row r="43" spans="2:4" x14ac:dyDescent="0.35">
      <c r="B43" s="30" t="s">
        <v>352</v>
      </c>
      <c r="C43" s="38">
        <v>5388299.29</v>
      </c>
      <c r="D43" s="38">
        <v>214729274.142086</v>
      </c>
    </row>
    <row r="44" spans="2:4" x14ac:dyDescent="0.35">
      <c r="B44" s="211" t="s">
        <v>628</v>
      </c>
      <c r="C44" s="214">
        <v>3652427.0789999999</v>
      </c>
      <c r="D44" s="214">
        <v>169326570.50746605</v>
      </c>
    </row>
    <row r="45" spans="2:4" x14ac:dyDescent="0.35">
      <c r="B45" s="30" t="s">
        <v>580</v>
      </c>
      <c r="C45" s="38">
        <v>3652427.0789999999</v>
      </c>
      <c r="D45" s="38">
        <v>169326570.50746605</v>
      </c>
    </row>
    <row r="46" spans="2:4" x14ac:dyDescent="0.35">
      <c r="B46" s="209" t="s">
        <v>601</v>
      </c>
      <c r="C46" s="210">
        <v>2276707.8230000003</v>
      </c>
      <c r="D46" s="210">
        <v>99280052.036309019</v>
      </c>
    </row>
    <row r="47" spans="2:4" x14ac:dyDescent="0.35">
      <c r="B47" s="30" t="s">
        <v>585</v>
      </c>
      <c r="C47" s="38">
        <v>2276707.8230000003</v>
      </c>
      <c r="D47" s="38">
        <v>99280052.036309019</v>
      </c>
    </row>
    <row r="48" spans="2:4" x14ac:dyDescent="0.35">
      <c r="B48" s="18" t="s">
        <v>629</v>
      </c>
      <c r="C48" s="213">
        <v>11502366.886</v>
      </c>
      <c r="D48" s="213">
        <v>448112748.547104</v>
      </c>
    </row>
    <row r="49" spans="2:4" x14ac:dyDescent="0.35">
      <c r="B49" s="211" t="s">
        <v>630</v>
      </c>
      <c r="C49" s="214">
        <v>11502366.886</v>
      </c>
      <c r="D49" s="214">
        <v>448112748.547104</v>
      </c>
    </row>
    <row r="50" spans="2:4" x14ac:dyDescent="0.35">
      <c r="B50" s="30" t="s">
        <v>631</v>
      </c>
      <c r="C50" s="38">
        <v>3625869.1859999998</v>
      </c>
      <c r="D50" s="38">
        <v>142068835.30576396</v>
      </c>
    </row>
    <row r="51" spans="2:4" x14ac:dyDescent="0.35">
      <c r="B51" s="30" t="s">
        <v>632</v>
      </c>
      <c r="C51" s="38">
        <v>7876497.7000000011</v>
      </c>
      <c r="D51" s="38">
        <v>306043913.24134004</v>
      </c>
    </row>
    <row r="52" spans="2:4" x14ac:dyDescent="0.35">
      <c r="B52" s="18" t="s">
        <v>394</v>
      </c>
      <c r="C52" s="35">
        <v>2719577.6690000002</v>
      </c>
      <c r="D52" s="35">
        <v>108932998.02358201</v>
      </c>
    </row>
    <row r="53" spans="2:4" x14ac:dyDescent="0.35">
      <c r="B53" s="211" t="s">
        <v>583</v>
      </c>
      <c r="C53" s="210">
        <v>2719577.6690000002</v>
      </c>
      <c r="D53" s="210">
        <v>108932998.02358201</v>
      </c>
    </row>
    <row r="54" spans="2:4" x14ac:dyDescent="0.35">
      <c r="B54" s="30" t="s">
        <v>583</v>
      </c>
      <c r="C54" s="38">
        <v>2719577.6690000002</v>
      </c>
      <c r="D54" s="38">
        <v>108932998.02358201</v>
      </c>
    </row>
    <row r="55" spans="2:4" x14ac:dyDescent="0.35">
      <c r="B55" s="18" t="s">
        <v>633</v>
      </c>
      <c r="C55" s="35">
        <v>761104.5</v>
      </c>
      <c r="D55" s="35">
        <v>32313808.261</v>
      </c>
    </row>
    <row r="56" spans="2:4" x14ac:dyDescent="0.35">
      <c r="B56" s="211" t="s">
        <v>634</v>
      </c>
      <c r="C56" s="210">
        <v>761104.5</v>
      </c>
      <c r="D56" s="210">
        <v>32313808.261</v>
      </c>
    </row>
    <row r="57" spans="2:4" x14ac:dyDescent="0.35">
      <c r="B57" s="30" t="s">
        <v>346</v>
      </c>
      <c r="C57" s="38">
        <v>761104.5</v>
      </c>
      <c r="D57" s="38">
        <v>32313808.261</v>
      </c>
    </row>
    <row r="58" spans="2:4" x14ac:dyDescent="0.35">
      <c r="B58" s="18" t="s">
        <v>320</v>
      </c>
      <c r="C58" s="35">
        <v>192671.82900000006</v>
      </c>
      <c r="D58" s="35">
        <v>7932324.2239119997</v>
      </c>
    </row>
    <row r="59" spans="2:4" x14ac:dyDescent="0.35">
      <c r="B59" s="211" t="s">
        <v>635</v>
      </c>
      <c r="C59" s="210">
        <v>192671.82900000006</v>
      </c>
      <c r="D59" s="210">
        <v>7932324.2239119997</v>
      </c>
    </row>
    <row r="60" spans="2:4" x14ac:dyDescent="0.35">
      <c r="B60" s="30" t="s">
        <v>636</v>
      </c>
      <c r="C60" s="38">
        <v>192671.82900000006</v>
      </c>
      <c r="D60" s="38">
        <v>7932324.2239119997</v>
      </c>
    </row>
    <row r="61" spans="2:4" x14ac:dyDescent="0.35">
      <c r="B61" s="18" t="s">
        <v>637</v>
      </c>
      <c r="C61" s="35">
        <v>4305</v>
      </c>
      <c r="D61" s="35">
        <v>173588</v>
      </c>
    </row>
    <row r="62" spans="2:4" x14ac:dyDescent="0.35">
      <c r="B62" s="211" t="s">
        <v>349</v>
      </c>
      <c r="C62" s="210">
        <v>4305</v>
      </c>
      <c r="D62" s="210">
        <v>173588</v>
      </c>
    </row>
    <row r="63" spans="2:4" ht="12.5" thickBot="1" x14ac:dyDescent="0.4">
      <c r="B63" s="30" t="s">
        <v>349</v>
      </c>
      <c r="C63" s="38">
        <v>4305</v>
      </c>
      <c r="D63" s="38">
        <v>173588</v>
      </c>
    </row>
    <row r="64" spans="2:4" ht="12.5" thickBot="1" x14ac:dyDescent="0.4">
      <c r="B64" s="215" t="s">
        <v>111</v>
      </c>
      <c r="C64" s="216">
        <v>112024536.34987697</v>
      </c>
      <c r="D64" s="216">
        <v>4477989777.851532</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D502-D3BF-468A-9410-2151B621BB18}">
  <dimension ref="A1:D9"/>
  <sheetViews>
    <sheetView workbookViewId="0">
      <selection activeCell="E14" sqref="E13:E14"/>
    </sheetView>
  </sheetViews>
  <sheetFormatPr defaultRowHeight="12" x14ac:dyDescent="0.35"/>
  <cols>
    <col min="1" max="2" width="8.7265625" style="365"/>
    <col min="3" max="3" width="10" style="365" bestFit="1" customWidth="1"/>
    <col min="4" max="16384" width="8.7265625" style="365"/>
  </cols>
  <sheetData>
    <row r="1" spans="1:4" x14ac:dyDescent="0.35">
      <c r="A1" s="264" t="s">
        <v>638</v>
      </c>
    </row>
    <row r="3" spans="1:4" ht="36.5" thickBot="1" x14ac:dyDescent="0.4">
      <c r="B3" s="47" t="s">
        <v>133</v>
      </c>
      <c r="C3" s="95" t="s">
        <v>139</v>
      </c>
      <c r="D3" s="95" t="s">
        <v>2</v>
      </c>
    </row>
    <row r="4" spans="1:4" ht="12.5" thickTop="1" x14ac:dyDescent="0.35">
      <c r="B4" s="24" t="s">
        <v>134</v>
      </c>
      <c r="C4" s="35">
        <v>1876701.9750000001</v>
      </c>
      <c r="D4" s="36">
        <v>0.51705086602319728</v>
      </c>
    </row>
    <row r="5" spans="1:4" x14ac:dyDescent="0.35">
      <c r="B5" s="111" t="s">
        <v>135</v>
      </c>
      <c r="C5" s="661">
        <v>1540480.4980000001</v>
      </c>
      <c r="D5" s="647">
        <v>0.42441836060983862</v>
      </c>
    </row>
    <row r="6" spans="1:4" x14ac:dyDescent="0.35">
      <c r="B6" s="24" t="s">
        <v>136</v>
      </c>
      <c r="C6" s="35">
        <v>201626.897</v>
      </c>
      <c r="D6" s="36">
        <v>5.5550302123713598E-2</v>
      </c>
    </row>
    <row r="7" spans="1:4" x14ac:dyDescent="0.35">
      <c r="B7" s="111" t="s">
        <v>137</v>
      </c>
      <c r="C7" s="661">
        <v>9067</v>
      </c>
      <c r="D7" s="647">
        <v>2.4980525755733431E-3</v>
      </c>
    </row>
    <row r="8" spans="1:4" ht="24.5" thickBot="1" x14ac:dyDescent="0.4">
      <c r="B8" s="24" t="s">
        <v>138</v>
      </c>
      <c r="C8" s="35">
        <v>1751</v>
      </c>
      <c r="D8" s="36">
        <v>4.8241866767717258E-4</v>
      </c>
    </row>
    <row r="9" spans="1:4" ht="12.5" thickBot="1" x14ac:dyDescent="0.4">
      <c r="B9" s="166" t="s">
        <v>12</v>
      </c>
      <c r="C9" s="668">
        <v>3629627.37</v>
      </c>
      <c r="D9" s="670">
        <v>1</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F6C3-4E83-4464-9012-A3B28089CF98}">
  <dimension ref="A1:D11"/>
  <sheetViews>
    <sheetView workbookViewId="0">
      <selection activeCell="E14" sqref="E13:E14"/>
    </sheetView>
  </sheetViews>
  <sheetFormatPr defaultRowHeight="12" x14ac:dyDescent="0.35"/>
  <cols>
    <col min="1" max="1" width="8.7265625" style="365"/>
    <col min="2" max="2" width="16.54296875" style="365" bestFit="1" customWidth="1"/>
    <col min="3" max="16384" width="8.7265625" style="365"/>
  </cols>
  <sheetData>
    <row r="1" spans="1:4" x14ac:dyDescent="0.35">
      <c r="A1" s="264" t="s">
        <v>639</v>
      </c>
    </row>
    <row r="3" spans="1:4" ht="12.5" thickBot="1" x14ac:dyDescent="0.4">
      <c r="B3" s="47" t="s">
        <v>192</v>
      </c>
      <c r="C3" s="95" t="s">
        <v>647</v>
      </c>
      <c r="D3" s="95" t="s">
        <v>2</v>
      </c>
    </row>
    <row r="4" spans="1:4" ht="12.5" thickTop="1" x14ac:dyDescent="0.35">
      <c r="B4" s="24" t="s">
        <v>640</v>
      </c>
      <c r="C4" s="217">
        <v>802413.81600000011</v>
      </c>
      <c r="D4" s="42">
        <v>0.22107333183350997</v>
      </c>
    </row>
    <row r="5" spans="1:4" x14ac:dyDescent="0.35">
      <c r="B5" s="30" t="s">
        <v>641</v>
      </c>
      <c r="C5" s="218">
        <v>474638</v>
      </c>
      <c r="D5" s="39">
        <v>0.13076769365445909</v>
      </c>
    </row>
    <row r="6" spans="1:4" x14ac:dyDescent="0.35">
      <c r="B6" s="24" t="s">
        <v>642</v>
      </c>
      <c r="C6" s="217">
        <v>350105.413</v>
      </c>
      <c r="D6" s="42">
        <v>9.645767383553755E-2</v>
      </c>
    </row>
    <row r="7" spans="1:4" x14ac:dyDescent="0.35">
      <c r="B7" s="30" t="s">
        <v>643</v>
      </c>
      <c r="C7" s="218">
        <v>306657</v>
      </c>
      <c r="D7" s="39">
        <v>8.4487185250644609E-2</v>
      </c>
    </row>
    <row r="8" spans="1:4" x14ac:dyDescent="0.35">
      <c r="B8" s="24" t="s">
        <v>644</v>
      </c>
      <c r="C8" s="217">
        <v>223604</v>
      </c>
      <c r="D8" s="42">
        <v>6.1605222025863222E-2</v>
      </c>
    </row>
    <row r="9" spans="1:4" x14ac:dyDescent="0.35">
      <c r="B9" s="30" t="s">
        <v>645</v>
      </c>
      <c r="C9" s="218">
        <v>210369</v>
      </c>
      <c r="D9" s="39">
        <v>5.7958842204785331E-2</v>
      </c>
    </row>
    <row r="10" spans="1:4" ht="12.5" thickBot="1" x14ac:dyDescent="0.4">
      <c r="B10" s="24" t="s">
        <v>646</v>
      </c>
      <c r="C10" s="217">
        <v>1261840.1409999998</v>
      </c>
      <c r="D10" s="42">
        <v>0.3476500511952002</v>
      </c>
    </row>
    <row r="11" spans="1:4" ht="12.5" thickBot="1" x14ac:dyDescent="0.4">
      <c r="B11" s="215" t="s">
        <v>182</v>
      </c>
      <c r="C11" s="219">
        <v>3629627.37</v>
      </c>
      <c r="D11" s="220">
        <v>1</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B339-A414-4498-9130-2F87CCF584DE}">
  <dimension ref="A1:D12"/>
  <sheetViews>
    <sheetView workbookViewId="0">
      <selection activeCell="E14" sqref="E13:E14"/>
    </sheetView>
  </sheetViews>
  <sheetFormatPr defaultRowHeight="12" x14ac:dyDescent="0.35"/>
  <cols>
    <col min="1" max="1" width="8.7265625" style="365"/>
    <col min="2" max="2" width="8.26953125" style="365" bestFit="1" customWidth="1"/>
    <col min="3" max="3" width="10" style="365" bestFit="1" customWidth="1"/>
    <col min="4" max="16384" width="8.7265625" style="365"/>
  </cols>
  <sheetData>
    <row r="1" spans="1:4" x14ac:dyDescent="0.35">
      <c r="A1" s="264" t="s">
        <v>648</v>
      </c>
    </row>
    <row r="3" spans="1:4" ht="24.5" thickBot="1" x14ac:dyDescent="0.4">
      <c r="B3" s="47" t="s">
        <v>404</v>
      </c>
      <c r="C3" s="95" t="s">
        <v>647</v>
      </c>
      <c r="D3" s="95" t="s">
        <v>2</v>
      </c>
    </row>
    <row r="4" spans="1:4" ht="12.5" thickTop="1" x14ac:dyDescent="0.35">
      <c r="B4" s="24" t="s">
        <v>544</v>
      </c>
      <c r="C4" s="643">
        <v>1464467.0315296163</v>
      </c>
      <c r="D4" s="42">
        <v>0.40347586191185686</v>
      </c>
    </row>
    <row r="5" spans="1:4" x14ac:dyDescent="0.35">
      <c r="B5" s="30" t="s">
        <v>550</v>
      </c>
      <c r="C5" s="644">
        <v>792992.08247038361</v>
      </c>
      <c r="D5" s="39">
        <v>0.21847754648995374</v>
      </c>
    </row>
    <row r="6" spans="1:4" x14ac:dyDescent="0.35">
      <c r="B6" s="24" t="s">
        <v>649</v>
      </c>
      <c r="C6" s="643">
        <v>613591.99605637975</v>
      </c>
      <c r="D6" s="42">
        <v>0.16905096129919794</v>
      </c>
    </row>
    <row r="7" spans="1:4" x14ac:dyDescent="0.35">
      <c r="B7" s="30" t="s">
        <v>415</v>
      </c>
      <c r="C7" s="644">
        <v>564640.00394362025</v>
      </c>
      <c r="D7" s="39">
        <v>0.15556417956579938</v>
      </c>
    </row>
    <row r="8" spans="1:4" ht="24" x14ac:dyDescent="0.35">
      <c r="B8" s="24" t="s">
        <v>650</v>
      </c>
      <c r="C8" s="643">
        <v>123615.37</v>
      </c>
      <c r="D8" s="42">
        <v>3.4057317018743989E-2</v>
      </c>
    </row>
    <row r="9" spans="1:4" x14ac:dyDescent="0.35">
      <c r="B9" s="30" t="s">
        <v>407</v>
      </c>
      <c r="C9" s="644">
        <v>27518.691000000003</v>
      </c>
      <c r="D9" s="39">
        <v>7.5816848934550539E-3</v>
      </c>
    </row>
    <row r="10" spans="1:4" x14ac:dyDescent="0.35">
      <c r="B10" s="24" t="s">
        <v>651</v>
      </c>
      <c r="C10" s="643">
        <v>25858.018</v>
      </c>
      <c r="D10" s="42">
        <v>7.1241522514747828E-3</v>
      </c>
    </row>
    <row r="11" spans="1:4" ht="12.5" thickBot="1" x14ac:dyDescent="0.4">
      <c r="B11" s="30" t="s">
        <v>332</v>
      </c>
      <c r="C11" s="644">
        <v>16944.177</v>
      </c>
      <c r="D11" s="39">
        <v>4.6682965695180982E-3</v>
      </c>
    </row>
    <row r="12" spans="1:4" ht="12.5" thickBot="1" x14ac:dyDescent="0.4">
      <c r="B12" s="215" t="s">
        <v>182</v>
      </c>
      <c r="C12" s="216">
        <v>3629627.3700000006</v>
      </c>
      <c r="D12" s="660">
        <v>0.99999999999999978</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D58EE-41B1-4506-A299-743E1A9A0470}">
  <dimension ref="A1:H18"/>
  <sheetViews>
    <sheetView workbookViewId="0">
      <selection activeCell="E14" sqref="E13:E14"/>
    </sheetView>
  </sheetViews>
  <sheetFormatPr defaultRowHeight="12" x14ac:dyDescent="0.35"/>
  <cols>
    <col min="1" max="1" width="8.7265625" style="365"/>
    <col min="2" max="2" width="11.90625" style="544" bestFit="1" customWidth="1"/>
    <col min="3" max="3" width="12.81640625" style="544" bestFit="1" customWidth="1"/>
    <col min="4" max="4" width="7.81640625" style="544" bestFit="1" customWidth="1"/>
    <col min="5" max="5" width="5.6328125" style="544" bestFit="1" customWidth="1"/>
    <col min="6" max="6" width="19.453125" style="544" bestFit="1" customWidth="1"/>
    <col min="7" max="7" width="18.54296875" style="544" bestFit="1" customWidth="1"/>
    <col min="8" max="8" width="8.7265625" style="544"/>
    <col min="9" max="16384" width="8.7265625" style="365"/>
  </cols>
  <sheetData>
    <row r="1" spans="1:7" x14ac:dyDescent="0.35">
      <c r="A1" s="264" t="s">
        <v>652</v>
      </c>
    </row>
    <row r="3" spans="1:7" x14ac:dyDescent="0.35">
      <c r="B3" s="232" t="s">
        <v>113</v>
      </c>
      <c r="C3" s="232" t="s">
        <v>653</v>
      </c>
      <c r="D3" s="233" t="s">
        <v>654</v>
      </c>
      <c r="E3" s="233" t="s">
        <v>40</v>
      </c>
      <c r="F3" s="233" t="s">
        <v>655</v>
      </c>
      <c r="G3" s="233" t="s">
        <v>116</v>
      </c>
    </row>
    <row r="4" spans="1:7" x14ac:dyDescent="0.35">
      <c r="B4" s="223" t="s">
        <v>203</v>
      </c>
      <c r="C4" s="223" t="s">
        <v>656</v>
      </c>
      <c r="D4" s="224">
        <v>8341.7529999999988</v>
      </c>
      <c r="E4" s="225" t="s">
        <v>118</v>
      </c>
      <c r="F4" s="226">
        <v>17721205756.189243</v>
      </c>
      <c r="G4" s="226">
        <v>32867383.485800002</v>
      </c>
    </row>
    <row r="5" spans="1:7" x14ac:dyDescent="0.35">
      <c r="B5" s="102" t="s">
        <v>203</v>
      </c>
      <c r="C5" s="102" t="s">
        <v>119</v>
      </c>
      <c r="D5" s="227">
        <v>763.12199999999996</v>
      </c>
      <c r="E5" s="228" t="s">
        <v>118</v>
      </c>
      <c r="F5" s="229">
        <v>672806380.71889615</v>
      </c>
      <c r="G5" s="229">
        <v>1247848.7993999999</v>
      </c>
    </row>
    <row r="6" spans="1:7" x14ac:dyDescent="0.35">
      <c r="B6" s="223" t="s">
        <v>657</v>
      </c>
      <c r="C6" s="223" t="s">
        <v>120</v>
      </c>
      <c r="D6" s="224">
        <v>198.00120000000001</v>
      </c>
      <c r="E6" s="225" t="s">
        <v>118</v>
      </c>
      <c r="F6" s="226">
        <v>89100540</v>
      </c>
      <c r="G6" s="226">
        <v>165254.08356872469</v>
      </c>
    </row>
    <row r="7" spans="1:7" x14ac:dyDescent="0.35">
      <c r="B7" s="102" t="s">
        <v>658</v>
      </c>
      <c r="C7" s="102" t="s">
        <v>120</v>
      </c>
      <c r="D7" s="227">
        <v>19.305845000000001</v>
      </c>
      <c r="E7" s="228" t="s">
        <v>118</v>
      </c>
      <c r="F7" s="229">
        <v>8687630.25</v>
      </c>
      <c r="G7" s="229">
        <v>16112.88074514117</v>
      </c>
    </row>
    <row r="8" spans="1:7" x14ac:dyDescent="0.35">
      <c r="B8" s="223" t="s">
        <v>659</v>
      </c>
      <c r="C8" s="223" t="s">
        <v>124</v>
      </c>
      <c r="D8" s="224">
        <v>69.622799999999998</v>
      </c>
      <c r="E8" s="225" t="s">
        <v>118</v>
      </c>
      <c r="F8" s="226">
        <v>31330260</v>
      </c>
      <c r="G8" s="226">
        <v>58107.991312621365</v>
      </c>
    </row>
    <row r="9" spans="1:7" x14ac:dyDescent="0.35">
      <c r="B9" s="102" t="s">
        <v>660</v>
      </c>
      <c r="C9" s="102" t="s">
        <v>121</v>
      </c>
      <c r="D9" s="227">
        <v>8.8158809999999992</v>
      </c>
      <c r="E9" s="228" t="s">
        <v>118</v>
      </c>
      <c r="F9" s="229">
        <v>22039702.5</v>
      </c>
      <c r="G9" s="229">
        <v>40876.866052268939</v>
      </c>
    </row>
    <row r="10" spans="1:7" x14ac:dyDescent="0.35">
      <c r="B10" s="223" t="s">
        <v>661</v>
      </c>
      <c r="C10" s="223" t="s">
        <v>121</v>
      </c>
      <c r="D10" s="224">
        <v>11.388138</v>
      </c>
      <c r="E10" s="225" t="s">
        <v>118</v>
      </c>
      <c r="F10" s="226">
        <v>28470345</v>
      </c>
      <c r="G10" s="226">
        <v>52803.729044295615</v>
      </c>
    </row>
    <row r="11" spans="1:7" x14ac:dyDescent="0.35">
      <c r="B11" s="102" t="s">
        <v>662</v>
      </c>
      <c r="C11" s="102" t="s">
        <v>122</v>
      </c>
      <c r="D11" s="227">
        <v>22967.25</v>
      </c>
      <c r="E11" s="228" t="s">
        <v>123</v>
      </c>
      <c r="F11" s="229">
        <v>14928712.5</v>
      </c>
      <c r="G11" s="229">
        <v>27688.167805138612</v>
      </c>
    </row>
    <row r="12" spans="1:7" x14ac:dyDescent="0.35">
      <c r="B12" s="223" t="s">
        <v>663</v>
      </c>
      <c r="C12" s="223" t="s">
        <v>122</v>
      </c>
      <c r="D12" s="224">
        <v>13951</v>
      </c>
      <c r="E12" s="225" t="s">
        <v>123</v>
      </c>
      <c r="F12" s="226">
        <v>9068150</v>
      </c>
      <c r="G12" s="226">
        <v>16818.627787370657</v>
      </c>
    </row>
    <row r="13" spans="1:7" x14ac:dyDescent="0.35">
      <c r="B13" s="102" t="s">
        <v>664</v>
      </c>
      <c r="C13" s="102" t="s">
        <v>122</v>
      </c>
      <c r="D13" s="227">
        <v>9882.0400000000009</v>
      </c>
      <c r="E13" s="228" t="s">
        <v>123</v>
      </c>
      <c r="F13" s="229">
        <v>6423326</v>
      </c>
      <c r="G13" s="229">
        <v>11913.293135969345</v>
      </c>
    </row>
    <row r="14" spans="1:7" x14ac:dyDescent="0.35">
      <c r="B14" s="223" t="s">
        <v>665</v>
      </c>
      <c r="C14" s="223" t="s">
        <v>122</v>
      </c>
      <c r="D14" s="224">
        <v>3628.8</v>
      </c>
      <c r="E14" s="225" t="s">
        <v>123</v>
      </c>
      <c r="F14" s="226">
        <v>2358720</v>
      </c>
      <c r="G14" s="226">
        <v>4374.6997716873802</v>
      </c>
    </row>
    <row r="15" spans="1:7" x14ac:dyDescent="0.35">
      <c r="B15" s="102" t="s">
        <v>666</v>
      </c>
      <c r="C15" s="102" t="s">
        <v>122</v>
      </c>
      <c r="D15" s="227">
        <v>3454</v>
      </c>
      <c r="E15" s="228" t="s">
        <v>123</v>
      </c>
      <c r="F15" s="229">
        <v>2245100</v>
      </c>
      <c r="G15" s="229">
        <v>4163.9696349780124</v>
      </c>
    </row>
    <row r="16" spans="1:7" x14ac:dyDescent="0.35">
      <c r="B16" s="223" t="s">
        <v>667</v>
      </c>
      <c r="C16" s="223" t="s">
        <v>122</v>
      </c>
      <c r="D16" s="224">
        <v>2403</v>
      </c>
      <c r="E16" s="225" t="s">
        <v>123</v>
      </c>
      <c r="F16" s="226">
        <v>1561950</v>
      </c>
      <c r="G16" s="226">
        <v>2896.9366047632207</v>
      </c>
    </row>
    <row r="17" spans="2:7" ht="12.5" thickBot="1" x14ac:dyDescent="0.4">
      <c r="B17" s="102" t="s">
        <v>668</v>
      </c>
      <c r="C17" s="102" t="s">
        <v>122</v>
      </c>
      <c r="D17" s="227">
        <v>1316</v>
      </c>
      <c r="E17" s="228" t="s">
        <v>123</v>
      </c>
      <c r="F17" s="229">
        <v>855400</v>
      </c>
      <c r="G17" s="229">
        <v>1586.5037752261333</v>
      </c>
    </row>
    <row r="18" spans="2:7" ht="12.5" thickBot="1" x14ac:dyDescent="0.4">
      <c r="B18" s="215" t="s">
        <v>12</v>
      </c>
      <c r="C18" s="215"/>
      <c r="D18" s="216"/>
      <c r="E18" s="230"/>
      <c r="F18" s="216">
        <v>18611081973.158138</v>
      </c>
      <c r="G18" s="216">
        <v>34517830.034438185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5BBD-B61B-4B74-9B16-8B278D73A474}">
  <dimension ref="A1:F8"/>
  <sheetViews>
    <sheetView workbookViewId="0">
      <selection activeCell="E14" sqref="E13:E14"/>
    </sheetView>
  </sheetViews>
  <sheetFormatPr defaultRowHeight="12" x14ac:dyDescent="0.35"/>
  <cols>
    <col min="1" max="1" width="8.7265625" style="365"/>
    <col min="2" max="2" width="39.54296875" style="365" bestFit="1" customWidth="1"/>
    <col min="3" max="3" width="8.7265625" style="365"/>
    <col min="4" max="4" width="10" style="365" bestFit="1" customWidth="1"/>
    <col min="5" max="5" width="9.1796875" style="365" bestFit="1" customWidth="1"/>
    <col min="6" max="16384" width="8.7265625" style="365"/>
  </cols>
  <sheetData>
    <row r="1" spans="1:6" x14ac:dyDescent="0.35">
      <c r="A1" s="264" t="s">
        <v>1289</v>
      </c>
    </row>
    <row r="3" spans="1:6" ht="12.5" thickBot="1" x14ac:dyDescent="0.4">
      <c r="B3" s="830" t="s">
        <v>37</v>
      </c>
      <c r="C3" s="831">
        <v>2020</v>
      </c>
      <c r="D3" s="831">
        <v>2019</v>
      </c>
      <c r="E3" s="831" t="s">
        <v>38</v>
      </c>
      <c r="F3" s="831" t="s">
        <v>2</v>
      </c>
    </row>
    <row r="4" spans="1:6" x14ac:dyDescent="0.35">
      <c r="B4" s="632" t="s">
        <v>9</v>
      </c>
      <c r="C4" s="79">
        <v>716172.68929551973</v>
      </c>
      <c r="D4" s="832">
        <v>1282026</v>
      </c>
      <c r="E4" s="79">
        <v>-565853.31070448027</v>
      </c>
      <c r="F4" s="36">
        <v>-0.44137428625041947</v>
      </c>
    </row>
    <row r="5" spans="1:6" x14ac:dyDescent="0.35">
      <c r="B5" s="833" t="s">
        <v>10</v>
      </c>
      <c r="C5" s="834">
        <v>18498.590940999999</v>
      </c>
      <c r="D5" s="265">
        <v>26587</v>
      </c>
      <c r="E5" s="639">
        <v>-8088.4090590000014</v>
      </c>
      <c r="F5" s="835">
        <v>-0.30422420953849633</v>
      </c>
    </row>
    <row r="6" spans="1:6" ht="12.5" thickBot="1" x14ac:dyDescent="0.4">
      <c r="B6" s="632" t="s">
        <v>11</v>
      </c>
      <c r="C6" s="79">
        <v>1188.721577</v>
      </c>
      <c r="D6" s="41">
        <v>848</v>
      </c>
      <c r="E6" s="79">
        <v>340.72157700000002</v>
      </c>
      <c r="F6" s="36">
        <v>0.40179431250000003</v>
      </c>
    </row>
    <row r="7" spans="1:6" ht="12.5" thickBot="1" x14ac:dyDescent="0.4">
      <c r="B7" s="638" t="s">
        <v>12</v>
      </c>
      <c r="C7" s="836">
        <v>735860.00181351975</v>
      </c>
      <c r="D7" s="836">
        <v>1309461</v>
      </c>
      <c r="E7" s="836">
        <v>-573600.99818648025</v>
      </c>
      <c r="F7" s="837">
        <v>-0.43804359059680298</v>
      </c>
    </row>
    <row r="8" spans="1:6" x14ac:dyDescent="0.35">
      <c r="C8" s="93"/>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5037A-F157-4152-9AE2-937087830269}">
  <dimension ref="A1:H28"/>
  <sheetViews>
    <sheetView workbookViewId="0">
      <selection activeCell="E14" sqref="E13:E14"/>
    </sheetView>
  </sheetViews>
  <sheetFormatPr defaultRowHeight="12" x14ac:dyDescent="0.35"/>
  <cols>
    <col min="1" max="1" width="8.7265625" style="365"/>
    <col min="2" max="2" width="21.54296875" style="365" bestFit="1" customWidth="1"/>
    <col min="3" max="3" width="17.453125" style="365" bestFit="1" customWidth="1"/>
    <col min="4" max="4" width="12" style="365" bestFit="1" customWidth="1"/>
    <col min="5" max="6" width="13.54296875" style="365" bestFit="1" customWidth="1"/>
    <col min="7" max="7" width="7.6328125" style="365" bestFit="1" customWidth="1"/>
    <col min="8" max="8" width="3.08984375" style="365" bestFit="1" customWidth="1"/>
    <col min="9" max="16384" width="8.7265625" style="365"/>
  </cols>
  <sheetData>
    <row r="1" spans="1:7" x14ac:dyDescent="0.35">
      <c r="A1" s="478" t="s">
        <v>669</v>
      </c>
    </row>
    <row r="3" spans="1:7" x14ac:dyDescent="0.35">
      <c r="B3" s="365" t="s">
        <v>670</v>
      </c>
    </row>
    <row r="5" spans="1:7" ht="24" x14ac:dyDescent="0.35">
      <c r="C5" s="235" t="s">
        <v>39</v>
      </c>
      <c r="D5" s="116" t="s">
        <v>40</v>
      </c>
      <c r="E5" s="208" t="s">
        <v>104</v>
      </c>
      <c r="F5" s="208" t="s">
        <v>42</v>
      </c>
      <c r="G5" s="208" t="s">
        <v>43</v>
      </c>
    </row>
    <row r="6" spans="1:7" x14ac:dyDescent="0.35">
      <c r="C6" s="18" t="s">
        <v>105</v>
      </c>
      <c r="D6" s="34" t="s">
        <v>45</v>
      </c>
      <c r="E6" s="35">
        <v>82107041.347999975</v>
      </c>
      <c r="F6" s="35">
        <v>3281553500.2826519</v>
      </c>
      <c r="G6" s="36">
        <v>0.78124018609138135</v>
      </c>
    </row>
    <row r="7" spans="1:7" x14ac:dyDescent="0.35">
      <c r="C7" s="30" t="s">
        <v>106</v>
      </c>
      <c r="D7" s="37" t="s">
        <v>45</v>
      </c>
      <c r="E7" s="38">
        <v>16449430.789000003</v>
      </c>
      <c r="F7" s="38">
        <v>624105672.41306007</v>
      </c>
      <c r="G7" s="39">
        <v>0.15651466865342961</v>
      </c>
    </row>
    <row r="8" spans="1:7" x14ac:dyDescent="0.35">
      <c r="C8" s="18" t="s">
        <v>107</v>
      </c>
      <c r="D8" s="34" t="s">
        <v>45</v>
      </c>
      <c r="E8" s="35">
        <v>4003461</v>
      </c>
      <c r="F8" s="35">
        <v>190369128.07999998</v>
      </c>
      <c r="G8" s="36">
        <v>3.8092526113483856E-2</v>
      </c>
    </row>
    <row r="9" spans="1:7" x14ac:dyDescent="0.35">
      <c r="C9" s="30" t="s">
        <v>108</v>
      </c>
      <c r="D9" s="37" t="s">
        <v>45</v>
      </c>
      <c r="E9" s="38">
        <v>962873</v>
      </c>
      <c r="F9" s="38">
        <v>50551663.628000006</v>
      </c>
      <c r="G9" s="39">
        <v>9.1616391158721271E-3</v>
      </c>
    </row>
    <row r="10" spans="1:7" x14ac:dyDescent="0.35">
      <c r="C10" s="18" t="s">
        <v>109</v>
      </c>
      <c r="D10" s="34" t="s">
        <v>45</v>
      </c>
      <c r="E10" s="35">
        <v>1000872.477</v>
      </c>
      <c r="F10" s="35">
        <v>18816718.258698449</v>
      </c>
      <c r="G10" s="36">
        <v>9.5232002925443177E-3</v>
      </c>
    </row>
    <row r="11" spans="1:7" ht="12.5" thickBot="1" x14ac:dyDescent="0.4">
      <c r="C11" s="30" t="s">
        <v>110</v>
      </c>
      <c r="D11" s="37" t="s">
        <v>45</v>
      </c>
      <c r="E11" s="38">
        <v>574654.53600000008</v>
      </c>
      <c r="F11" s="38">
        <v>18995720.854653001</v>
      </c>
      <c r="G11" s="39">
        <v>5.4677797332887594E-3</v>
      </c>
    </row>
    <row r="12" spans="1:7" ht="12.5" thickBot="1" x14ac:dyDescent="0.4">
      <c r="C12" s="215" t="s">
        <v>111</v>
      </c>
      <c r="D12" s="666" t="s">
        <v>45</v>
      </c>
      <c r="E12" s="243">
        <v>105098333.14999998</v>
      </c>
      <c r="F12" s="243">
        <v>4184392403.5170631</v>
      </c>
      <c r="G12" s="660">
        <v>0.99999999999999989</v>
      </c>
    </row>
    <row r="13" spans="1:7" x14ac:dyDescent="0.35">
      <c r="E13" s="667">
        <v>0</v>
      </c>
      <c r="F13" s="667">
        <v>0</v>
      </c>
    </row>
    <row r="15" spans="1:7" x14ac:dyDescent="0.35">
      <c r="B15" s="365" t="s">
        <v>671</v>
      </c>
    </row>
    <row r="17" spans="3:8" ht="24" x14ac:dyDescent="0.35">
      <c r="C17" s="108" t="s">
        <v>672</v>
      </c>
      <c r="D17" s="116" t="s">
        <v>673</v>
      </c>
      <c r="E17" s="208" t="s">
        <v>42</v>
      </c>
      <c r="F17" s="116" t="s">
        <v>674</v>
      </c>
    </row>
    <row r="18" spans="3:8" x14ac:dyDescent="0.35">
      <c r="C18" s="18" t="s">
        <v>600</v>
      </c>
      <c r="D18" s="35">
        <v>34495719.825999998</v>
      </c>
      <c r="E18" s="35">
        <v>1396107342.6500249</v>
      </c>
      <c r="F18" s="36">
        <v>0.3282232818741902</v>
      </c>
    </row>
    <row r="19" spans="3:8" x14ac:dyDescent="0.35">
      <c r="C19" s="30" t="s">
        <v>675</v>
      </c>
      <c r="D19" s="229">
        <v>21511663.278000001</v>
      </c>
      <c r="E19" s="229">
        <v>843464009.93599713</v>
      </c>
      <c r="F19" s="234">
        <v>0.20468129829707007</v>
      </c>
      <c r="H19" s="667"/>
    </row>
    <row r="20" spans="3:8" x14ac:dyDescent="0.35">
      <c r="C20" s="18" t="s">
        <v>676</v>
      </c>
      <c r="D20" s="35">
        <v>2827475.2779999999</v>
      </c>
      <c r="E20" s="35">
        <v>57868439.309808001</v>
      </c>
      <c r="F20" s="36">
        <v>2.6903141022841234E-2</v>
      </c>
    </row>
    <row r="21" spans="3:8" x14ac:dyDescent="0.35">
      <c r="C21" s="102" t="s">
        <v>633</v>
      </c>
      <c r="D21" s="229">
        <v>16194794.344000001</v>
      </c>
      <c r="E21" s="229">
        <v>650566494.84434831</v>
      </c>
      <c r="F21" s="234">
        <v>0.15409182865808371</v>
      </c>
    </row>
    <row r="22" spans="3:8" x14ac:dyDescent="0.35">
      <c r="C22" s="18" t="s">
        <v>400</v>
      </c>
      <c r="D22" s="35">
        <v>13765771.802000001</v>
      </c>
      <c r="E22" s="35">
        <v>556885550.36490202</v>
      </c>
      <c r="F22" s="36">
        <v>0.13097992507981085</v>
      </c>
    </row>
    <row r="23" spans="3:8" x14ac:dyDescent="0.35">
      <c r="C23" s="102" t="s">
        <v>392</v>
      </c>
      <c r="D23" s="229">
        <v>8177234.3790000007</v>
      </c>
      <c r="E23" s="229">
        <v>350652108.36671299</v>
      </c>
      <c r="F23" s="234">
        <v>7.7805557271105025E-2</v>
      </c>
    </row>
    <row r="24" spans="3:8" x14ac:dyDescent="0.35">
      <c r="C24" s="18" t="s">
        <v>361</v>
      </c>
      <c r="D24" s="35">
        <v>5230256.1109999996</v>
      </c>
      <c r="E24" s="35">
        <v>209140585.33731097</v>
      </c>
      <c r="F24" s="36">
        <v>4.976535739663155E-2</v>
      </c>
    </row>
    <row r="25" spans="3:8" x14ac:dyDescent="0.35">
      <c r="C25" s="102" t="s">
        <v>198</v>
      </c>
      <c r="D25" s="229">
        <v>1808000</v>
      </c>
      <c r="E25" s="229">
        <v>73305778</v>
      </c>
      <c r="F25" s="234">
        <v>1.7202936962088251E-2</v>
      </c>
    </row>
    <row r="26" spans="3:8" ht="12.5" thickBot="1" x14ac:dyDescent="0.4">
      <c r="C26" s="18" t="s">
        <v>200</v>
      </c>
      <c r="D26" s="35">
        <v>1087418.132</v>
      </c>
      <c r="E26" s="35">
        <v>46402094.707960002</v>
      </c>
      <c r="F26" s="36">
        <v>1.034667343817907E-2</v>
      </c>
    </row>
    <row r="27" spans="3:8" ht="12.5" thickBot="1" x14ac:dyDescent="0.4">
      <c r="C27" s="166" t="s">
        <v>12</v>
      </c>
      <c r="D27" s="668">
        <v>105098333.15000001</v>
      </c>
      <c r="E27" s="668">
        <v>4184392403.5170641</v>
      </c>
      <c r="F27" s="649">
        <v>1</v>
      </c>
    </row>
    <row r="28" spans="3:8" x14ac:dyDescent="0.35">
      <c r="D28" s="669">
        <v>0</v>
      </c>
      <c r="E28" s="667">
        <v>0</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6FDA1-6910-4065-9E1F-34E979422D60}">
  <dimension ref="A1:E11"/>
  <sheetViews>
    <sheetView workbookViewId="0">
      <selection activeCell="E14" sqref="E13:E14"/>
    </sheetView>
  </sheetViews>
  <sheetFormatPr defaultRowHeight="12" x14ac:dyDescent="0.35"/>
  <cols>
    <col min="1" max="1" width="8.7265625" style="365"/>
    <col min="2" max="2" width="31.81640625" style="365" bestFit="1" customWidth="1"/>
    <col min="3" max="3" width="11.1796875" style="365" bestFit="1" customWidth="1"/>
    <col min="4" max="4" width="14.08984375" style="365" bestFit="1" customWidth="1"/>
    <col min="5" max="16384" width="8.7265625" style="365"/>
  </cols>
  <sheetData>
    <row r="1" spans="1:5" x14ac:dyDescent="0.35">
      <c r="A1" s="264" t="s">
        <v>677</v>
      </c>
    </row>
    <row r="3" spans="1:5" x14ac:dyDescent="0.35">
      <c r="B3" s="235"/>
      <c r="C3" s="237" t="s">
        <v>150</v>
      </c>
      <c r="D3" s="236" t="s">
        <v>142</v>
      </c>
      <c r="E3" s="235"/>
    </row>
    <row r="4" spans="1:5" x14ac:dyDescent="0.35">
      <c r="B4" s="105" t="s">
        <v>143</v>
      </c>
      <c r="C4" s="241">
        <v>653254.30799999915</v>
      </c>
      <c r="D4" s="661">
        <v>74324.779819999996</v>
      </c>
      <c r="E4" s="647">
        <v>0.70781679914605466</v>
      </c>
    </row>
    <row r="5" spans="1:5" x14ac:dyDescent="0.35">
      <c r="B5" s="18" t="s">
        <v>144</v>
      </c>
      <c r="C5" s="646">
        <v>161119.6309999997</v>
      </c>
      <c r="D5" s="35">
        <v>33985.171844999997</v>
      </c>
      <c r="E5" s="36">
        <v>0.17457700637775722</v>
      </c>
    </row>
    <row r="6" spans="1:5" x14ac:dyDescent="0.35">
      <c r="B6" s="105" t="s">
        <v>145</v>
      </c>
      <c r="C6" s="241">
        <v>82352.444999999934</v>
      </c>
      <c r="D6" s="661">
        <v>18751.054795</v>
      </c>
      <c r="E6" s="647">
        <v>8.9230860490171524E-2</v>
      </c>
    </row>
    <row r="7" spans="1:5" x14ac:dyDescent="0.35">
      <c r="B7" s="18" t="s">
        <v>146</v>
      </c>
      <c r="C7" s="646">
        <v>17461.224000000006</v>
      </c>
      <c r="D7" s="35">
        <v>3834.0876400000002</v>
      </c>
      <c r="E7" s="36">
        <v>1.8919657366962651E-2</v>
      </c>
    </row>
    <row r="8" spans="1:5" x14ac:dyDescent="0.35">
      <c r="B8" s="105" t="s">
        <v>147</v>
      </c>
      <c r="C8" s="241">
        <v>5539.498000000006</v>
      </c>
      <c r="D8" s="661">
        <v>1333.5837770000001</v>
      </c>
      <c r="E8" s="647">
        <v>6.0021796951333396E-3</v>
      </c>
    </row>
    <row r="9" spans="1:5" x14ac:dyDescent="0.35">
      <c r="B9" s="18" t="s">
        <v>148</v>
      </c>
      <c r="C9" s="646">
        <v>2758.77</v>
      </c>
      <c r="D9" s="35">
        <v>946.13613099999998</v>
      </c>
      <c r="E9" s="36">
        <v>2.9891938362542935E-3</v>
      </c>
    </row>
    <row r="10" spans="1:5" ht="12.5" thickBot="1" x14ac:dyDescent="0.4">
      <c r="B10" s="105" t="s">
        <v>149</v>
      </c>
      <c r="C10" s="241">
        <v>428.512</v>
      </c>
      <c r="D10" s="662">
        <v>12.944490999999999</v>
      </c>
      <c r="E10" s="647">
        <v>4.6430308766624249E-4</v>
      </c>
    </row>
    <row r="11" spans="1:5" ht="12.5" thickBot="1" x14ac:dyDescent="0.4">
      <c r="B11" s="174" t="s">
        <v>12</v>
      </c>
      <c r="C11" s="663">
        <v>922914.38799999887</v>
      </c>
      <c r="D11" s="664">
        <v>133187.75849900002</v>
      </c>
      <c r="E11" s="665">
        <v>0.99999999999999989</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9E099-51A6-4701-A321-7B5B6940523D}">
  <dimension ref="A1:D11"/>
  <sheetViews>
    <sheetView workbookViewId="0">
      <selection activeCell="E14" sqref="E13:E14"/>
    </sheetView>
  </sheetViews>
  <sheetFormatPr defaultRowHeight="12" x14ac:dyDescent="0.35"/>
  <cols>
    <col min="1" max="1" width="8.7265625" style="365"/>
    <col min="2" max="2" width="18.81640625" style="365" bestFit="1" customWidth="1"/>
    <col min="3" max="3" width="11.1796875" style="365" bestFit="1" customWidth="1"/>
    <col min="4" max="16384" width="8.7265625" style="365"/>
  </cols>
  <sheetData>
    <row r="1" spans="1:4" x14ac:dyDescent="0.35">
      <c r="A1" s="264" t="s">
        <v>678</v>
      </c>
    </row>
    <row r="3" spans="1:4" ht="12.5" thickBot="1" x14ac:dyDescent="0.4">
      <c r="B3" s="104" t="s">
        <v>679</v>
      </c>
      <c r="C3" s="650" t="s">
        <v>12</v>
      </c>
      <c r="D3" s="650" t="s">
        <v>2</v>
      </c>
    </row>
    <row r="4" spans="1:4" x14ac:dyDescent="0.35">
      <c r="B4" s="106" t="s">
        <v>643</v>
      </c>
      <c r="C4" s="657">
        <v>191860.62000000005</v>
      </c>
      <c r="D4" s="658">
        <v>0.20788560942881312</v>
      </c>
    </row>
    <row r="5" spans="1:4" x14ac:dyDescent="0.35">
      <c r="B5" s="105" t="s">
        <v>644</v>
      </c>
      <c r="C5" s="241">
        <v>93329.646999999852</v>
      </c>
      <c r="D5" s="647">
        <v>0.10112492362617698</v>
      </c>
    </row>
    <row r="6" spans="1:4" x14ac:dyDescent="0.35">
      <c r="B6" s="106" t="s">
        <v>642</v>
      </c>
      <c r="C6" s="657">
        <v>84037.271999999997</v>
      </c>
      <c r="D6" s="658">
        <v>9.1056411182528899E-2</v>
      </c>
    </row>
    <row r="7" spans="1:4" x14ac:dyDescent="0.35">
      <c r="B7" s="105" t="s">
        <v>645</v>
      </c>
      <c r="C7" s="241">
        <v>83110.73399999988</v>
      </c>
      <c r="D7" s="647">
        <v>9.0052484911525621E-2</v>
      </c>
    </row>
    <row r="8" spans="1:4" x14ac:dyDescent="0.35">
      <c r="B8" s="106" t="s">
        <v>680</v>
      </c>
      <c r="C8" s="657">
        <v>79194.946999999971</v>
      </c>
      <c r="D8" s="658">
        <v>8.5809635248638022E-2</v>
      </c>
    </row>
    <row r="9" spans="1:4" x14ac:dyDescent="0.35">
      <c r="B9" s="105" t="s">
        <v>681</v>
      </c>
      <c r="C9" s="241">
        <v>78144.486000000004</v>
      </c>
      <c r="D9" s="647">
        <v>8.4671435418124635E-2</v>
      </c>
    </row>
    <row r="10" spans="1:4" ht="12.5" thickBot="1" x14ac:dyDescent="0.4">
      <c r="B10" s="106" t="s">
        <v>682</v>
      </c>
      <c r="C10" s="657">
        <v>313236.68199999997</v>
      </c>
      <c r="D10" s="658">
        <v>0.33939950018419263</v>
      </c>
    </row>
    <row r="11" spans="1:4" ht="12.5" thickBot="1" x14ac:dyDescent="0.4">
      <c r="B11" s="215" t="s">
        <v>182</v>
      </c>
      <c r="C11" s="659">
        <v>922914.3879999998</v>
      </c>
      <c r="D11" s="660">
        <v>0.99999999999999989</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464E5-7487-4F69-89EA-601C2BA13308}">
  <dimension ref="A1:J54"/>
  <sheetViews>
    <sheetView workbookViewId="0">
      <selection activeCell="E14" sqref="E13:E14"/>
    </sheetView>
  </sheetViews>
  <sheetFormatPr defaultRowHeight="12" x14ac:dyDescent="0.35"/>
  <cols>
    <col min="1" max="1" width="8.7265625" style="365"/>
    <col min="2" max="2" width="22.453125" style="365" bestFit="1" customWidth="1"/>
    <col min="3" max="3" width="11.1796875" style="365" bestFit="1" customWidth="1"/>
    <col min="4" max="4" width="24.08984375" style="365" bestFit="1" customWidth="1"/>
    <col min="5" max="5" width="37.1796875" style="365" bestFit="1" customWidth="1"/>
    <col min="6" max="6" width="17.08984375" style="365" bestFit="1" customWidth="1"/>
    <col min="7" max="7" width="19.453125" style="365" bestFit="1" customWidth="1"/>
    <col min="8" max="8" width="14.08984375" style="365" bestFit="1" customWidth="1"/>
    <col min="9" max="9" width="13" style="365" bestFit="1" customWidth="1"/>
    <col min="10" max="10" width="11.1796875" style="365" bestFit="1" customWidth="1"/>
    <col min="11" max="16384" width="8.7265625" style="365"/>
  </cols>
  <sheetData>
    <row r="1" spans="1:4" x14ac:dyDescent="0.35">
      <c r="A1" s="264" t="s">
        <v>683</v>
      </c>
    </row>
    <row r="3" spans="1:4" ht="24" x14ac:dyDescent="0.35">
      <c r="B3" s="235" t="s">
        <v>684</v>
      </c>
      <c r="C3" s="208" t="s">
        <v>140</v>
      </c>
      <c r="D3" s="208" t="s">
        <v>576</v>
      </c>
    </row>
    <row r="4" spans="1:4" x14ac:dyDescent="0.35">
      <c r="B4" s="18" t="s">
        <v>685</v>
      </c>
      <c r="C4" s="646">
        <v>677328.57699999935</v>
      </c>
      <c r="D4" s="36">
        <v>0.73390185027649568</v>
      </c>
    </row>
    <row r="5" spans="1:4" x14ac:dyDescent="0.35">
      <c r="B5" s="105" t="s">
        <v>686</v>
      </c>
      <c r="C5" s="241">
        <v>54865.995999999985</v>
      </c>
      <c r="D5" s="647">
        <v>5.9448630028292516E-2</v>
      </c>
    </row>
    <row r="6" spans="1:4" x14ac:dyDescent="0.35">
      <c r="B6" s="18" t="s">
        <v>687</v>
      </c>
      <c r="C6" s="646">
        <v>41678.50299999999</v>
      </c>
      <c r="D6" s="36">
        <v>4.5159663281790781E-2</v>
      </c>
    </row>
    <row r="7" spans="1:4" x14ac:dyDescent="0.35">
      <c r="B7" s="105" t="s">
        <v>688</v>
      </c>
      <c r="C7" s="241">
        <v>25198.579000000005</v>
      </c>
      <c r="D7" s="647">
        <v>2.7303268133685242E-2</v>
      </c>
    </row>
    <row r="8" spans="1:4" x14ac:dyDescent="0.35">
      <c r="B8" s="18" t="s">
        <v>689</v>
      </c>
      <c r="C8" s="646">
        <v>20763.516999999996</v>
      </c>
      <c r="D8" s="36">
        <v>2.2497771483436887E-2</v>
      </c>
    </row>
    <row r="9" spans="1:4" x14ac:dyDescent="0.35">
      <c r="B9" s="105" t="s">
        <v>690</v>
      </c>
      <c r="C9" s="241">
        <v>20302.213999999985</v>
      </c>
      <c r="D9" s="647">
        <v>2.1997938556355019E-2</v>
      </c>
    </row>
    <row r="10" spans="1:4" x14ac:dyDescent="0.35">
      <c r="B10" s="18" t="s">
        <v>691</v>
      </c>
      <c r="C10" s="646">
        <v>13734.881000000001</v>
      </c>
      <c r="D10" s="36">
        <v>1.4882074847445121E-2</v>
      </c>
    </row>
    <row r="11" spans="1:4" x14ac:dyDescent="0.35">
      <c r="B11" s="105" t="s">
        <v>692</v>
      </c>
      <c r="C11" s="241">
        <v>12217.935000000001</v>
      </c>
      <c r="D11" s="647">
        <v>1.3238427267860524E-2</v>
      </c>
    </row>
    <row r="12" spans="1:4" x14ac:dyDescent="0.35">
      <c r="B12" s="18" t="s">
        <v>693</v>
      </c>
      <c r="C12" s="646">
        <v>7585.1049999999987</v>
      </c>
      <c r="D12" s="36">
        <v>8.2186442194679514E-3</v>
      </c>
    </row>
    <row r="13" spans="1:4" ht="12.5" thickBot="1" x14ac:dyDescent="0.4">
      <c r="B13" s="105" t="s">
        <v>646</v>
      </c>
      <c r="C13" s="241">
        <v>49239.081000000006</v>
      </c>
      <c r="D13" s="647">
        <v>5.335173190516998E-2</v>
      </c>
    </row>
    <row r="14" spans="1:4" ht="12.5" thickBot="1" x14ac:dyDescent="0.4">
      <c r="B14" s="174" t="s">
        <v>12</v>
      </c>
      <c r="C14" s="648">
        <v>922914.38799999957</v>
      </c>
      <c r="D14" s="649">
        <v>0.99999999999999956</v>
      </c>
    </row>
    <row r="17" spans="2:10" ht="12.5" thickBot="1" x14ac:dyDescent="0.4">
      <c r="B17" s="104" t="s">
        <v>679</v>
      </c>
      <c r="C17" s="411" t="s">
        <v>143</v>
      </c>
      <c r="D17" s="411" t="s">
        <v>147</v>
      </c>
      <c r="E17" s="411" t="s">
        <v>148</v>
      </c>
      <c r="F17" s="411" t="s">
        <v>146</v>
      </c>
      <c r="G17" s="411" t="s">
        <v>149</v>
      </c>
      <c r="H17" s="411" t="s">
        <v>144</v>
      </c>
      <c r="I17" s="411" t="s">
        <v>145</v>
      </c>
      <c r="J17" s="650" t="s">
        <v>12</v>
      </c>
    </row>
    <row r="18" spans="2:10" x14ac:dyDescent="0.35">
      <c r="B18" s="171" t="s">
        <v>643</v>
      </c>
      <c r="C18" s="651">
        <v>174046.65700000006</v>
      </c>
      <c r="D18" s="651"/>
      <c r="E18" s="651"/>
      <c r="F18" s="651">
        <v>12204.495000000006</v>
      </c>
      <c r="G18" s="652"/>
      <c r="H18" s="652">
        <v>1750.0929999999998</v>
      </c>
      <c r="I18" s="652">
        <v>3859.3750000000005</v>
      </c>
      <c r="J18" s="653">
        <v>191860.62000000005</v>
      </c>
    </row>
    <row r="19" spans="2:10" x14ac:dyDescent="0.35">
      <c r="B19" s="105" t="s">
        <v>680</v>
      </c>
      <c r="C19" s="241">
        <v>18272.038999999997</v>
      </c>
      <c r="D19" s="241"/>
      <c r="E19" s="241">
        <v>2185.0870000000004</v>
      </c>
      <c r="F19" s="241"/>
      <c r="G19" s="241"/>
      <c r="H19" s="241">
        <v>29291.16699999999</v>
      </c>
      <c r="I19" s="241">
        <v>43581.353999999999</v>
      </c>
      <c r="J19" s="241">
        <v>93329.646999999997</v>
      </c>
    </row>
    <row r="20" spans="2:10" x14ac:dyDescent="0.35">
      <c r="B20" s="171" t="s">
        <v>645</v>
      </c>
      <c r="C20" s="651">
        <v>78238.269</v>
      </c>
      <c r="D20" s="651"/>
      <c r="E20" s="652"/>
      <c r="F20" s="651">
        <v>5148.135000000002</v>
      </c>
      <c r="G20" s="652"/>
      <c r="H20" s="652">
        <v>650.86800000000005</v>
      </c>
      <c r="I20" s="652"/>
      <c r="J20" s="651">
        <v>84037.272000000012</v>
      </c>
    </row>
    <row r="21" spans="2:10" x14ac:dyDescent="0.35">
      <c r="B21" s="105" t="s">
        <v>681</v>
      </c>
      <c r="C21" s="241">
        <v>26796.282000000003</v>
      </c>
      <c r="D21" s="241">
        <v>4693.4050000000025</v>
      </c>
      <c r="E21" s="654"/>
      <c r="F21" s="654"/>
      <c r="G21" s="654"/>
      <c r="H21" s="654">
        <v>37441.11</v>
      </c>
      <c r="I21" s="654">
        <v>14179.936999999985</v>
      </c>
      <c r="J21" s="241">
        <v>83110.733999999997</v>
      </c>
    </row>
    <row r="22" spans="2:10" x14ac:dyDescent="0.35">
      <c r="B22" s="171" t="s">
        <v>642</v>
      </c>
      <c r="C22" s="651">
        <v>61328.296000000002</v>
      </c>
      <c r="D22" s="651"/>
      <c r="E22" s="651"/>
      <c r="F22" s="651"/>
      <c r="G22" s="651"/>
      <c r="H22" s="651">
        <v>17866.651000000005</v>
      </c>
      <c r="I22" s="651"/>
      <c r="J22" s="651">
        <v>79194.947000000015</v>
      </c>
    </row>
    <row r="23" spans="2:10" x14ac:dyDescent="0.35">
      <c r="B23" s="105" t="s">
        <v>644</v>
      </c>
      <c r="C23" s="241">
        <v>71491.080999999991</v>
      </c>
      <c r="D23" s="241"/>
      <c r="E23" s="241"/>
      <c r="F23" s="241"/>
      <c r="G23" s="241"/>
      <c r="H23" s="241"/>
      <c r="I23" s="241">
        <v>6653.4049999999988</v>
      </c>
      <c r="J23" s="241">
        <v>78144.48599999999</v>
      </c>
    </row>
    <row r="24" spans="2:10" x14ac:dyDescent="0.35">
      <c r="B24" s="171" t="s">
        <v>694</v>
      </c>
      <c r="C24" s="651">
        <v>40308.682999999997</v>
      </c>
      <c r="D24" s="651"/>
      <c r="E24" s="652">
        <v>573.68299999999999</v>
      </c>
      <c r="F24" s="652"/>
      <c r="G24" s="652"/>
      <c r="H24" s="652">
        <v>18463.466999999997</v>
      </c>
      <c r="I24" s="652"/>
      <c r="J24" s="651">
        <v>59345.832999999991</v>
      </c>
    </row>
    <row r="25" spans="2:10" x14ac:dyDescent="0.35">
      <c r="B25" s="105" t="s">
        <v>695</v>
      </c>
      <c r="C25" s="241">
        <v>58564.704999999994</v>
      </c>
      <c r="D25" s="241"/>
      <c r="E25" s="241"/>
      <c r="F25" s="654"/>
      <c r="G25" s="654"/>
      <c r="H25" s="654"/>
      <c r="I25" s="654"/>
      <c r="J25" s="241">
        <v>58564.704999999994</v>
      </c>
    </row>
    <row r="26" spans="2:10" x14ac:dyDescent="0.35">
      <c r="B26" s="171" t="s">
        <v>696</v>
      </c>
      <c r="C26" s="651">
        <v>15660.48000000001</v>
      </c>
      <c r="D26" s="651"/>
      <c r="E26" s="651"/>
      <c r="F26" s="652"/>
      <c r="G26" s="651"/>
      <c r="H26" s="651">
        <v>10758.528</v>
      </c>
      <c r="I26" s="651"/>
      <c r="J26" s="651">
        <v>26419.008000000009</v>
      </c>
    </row>
    <row r="27" spans="2:10" x14ac:dyDescent="0.35">
      <c r="B27" s="105" t="s">
        <v>697</v>
      </c>
      <c r="C27" s="241">
        <v>4897.9949999999999</v>
      </c>
      <c r="D27" s="241">
        <v>846.09300000000007</v>
      </c>
      <c r="E27" s="241"/>
      <c r="F27" s="654"/>
      <c r="G27" s="241"/>
      <c r="H27" s="241">
        <v>11565.472000000002</v>
      </c>
      <c r="I27" s="241">
        <v>5681.8300000000008</v>
      </c>
      <c r="J27" s="241">
        <v>22991.390000000003</v>
      </c>
    </row>
    <row r="28" spans="2:10" x14ac:dyDescent="0.35">
      <c r="B28" s="171" t="s">
        <v>698</v>
      </c>
      <c r="C28" s="651">
        <v>22719.235000000001</v>
      </c>
      <c r="D28" s="651"/>
      <c r="E28" s="652"/>
      <c r="F28" s="652"/>
      <c r="G28" s="652"/>
      <c r="H28" s="652"/>
      <c r="I28" s="652"/>
      <c r="J28" s="651">
        <v>22719.235000000001</v>
      </c>
    </row>
    <row r="29" spans="2:10" x14ac:dyDescent="0.35">
      <c r="B29" s="105" t="s">
        <v>699</v>
      </c>
      <c r="C29" s="241">
        <v>6781.9319999999989</v>
      </c>
      <c r="D29" s="654"/>
      <c r="E29" s="654"/>
      <c r="F29" s="654"/>
      <c r="G29" s="654"/>
      <c r="H29" s="654">
        <v>7489.7050000000017</v>
      </c>
      <c r="I29" s="654">
        <v>3813.8530000000001</v>
      </c>
      <c r="J29" s="241">
        <v>18085.490000000002</v>
      </c>
    </row>
    <row r="30" spans="2:10" x14ac:dyDescent="0.35">
      <c r="B30" s="171" t="s">
        <v>700</v>
      </c>
      <c r="C30" s="651">
        <v>2136.4430000000002</v>
      </c>
      <c r="D30" s="651"/>
      <c r="E30" s="651"/>
      <c r="F30" s="652"/>
      <c r="G30" s="652"/>
      <c r="H30" s="652">
        <v>10180.646999999997</v>
      </c>
      <c r="I30" s="652">
        <v>2013.4379999999999</v>
      </c>
      <c r="J30" s="651">
        <v>14330.527999999997</v>
      </c>
    </row>
    <row r="31" spans="2:10" x14ac:dyDescent="0.35">
      <c r="B31" s="105" t="s">
        <v>701</v>
      </c>
      <c r="C31" s="241">
        <v>5290.5259999999998</v>
      </c>
      <c r="D31" s="241"/>
      <c r="E31" s="241"/>
      <c r="F31" s="654"/>
      <c r="G31" s="654"/>
      <c r="H31" s="654">
        <v>7844.6689999999999</v>
      </c>
      <c r="I31" s="654"/>
      <c r="J31" s="241">
        <v>13135.195</v>
      </c>
    </row>
    <row r="32" spans="2:10" x14ac:dyDescent="0.35">
      <c r="B32" s="171" t="s">
        <v>702</v>
      </c>
      <c r="C32" s="651">
        <v>5859.4449999999997</v>
      </c>
      <c r="D32" s="651"/>
      <c r="E32" s="652"/>
      <c r="F32" s="652"/>
      <c r="G32" s="652"/>
      <c r="H32" s="652">
        <v>2760.9870000000001</v>
      </c>
      <c r="I32" s="652"/>
      <c r="J32" s="651">
        <v>8620.4320000000007</v>
      </c>
    </row>
    <row r="33" spans="2:10" x14ac:dyDescent="0.35">
      <c r="B33" s="105" t="s">
        <v>703</v>
      </c>
      <c r="C33" s="241">
        <v>8335.6289999999972</v>
      </c>
      <c r="D33" s="241"/>
      <c r="E33" s="241"/>
      <c r="F33" s="654"/>
      <c r="G33" s="654"/>
      <c r="H33" s="654"/>
      <c r="I33" s="654"/>
      <c r="J33" s="241">
        <v>8335.6289999999972</v>
      </c>
    </row>
    <row r="34" spans="2:10" x14ac:dyDescent="0.35">
      <c r="B34" s="171" t="s">
        <v>704</v>
      </c>
      <c r="C34" s="651">
        <v>5828.0929999999998</v>
      </c>
      <c r="D34" s="651"/>
      <c r="E34" s="652"/>
      <c r="F34" s="651"/>
      <c r="G34" s="652"/>
      <c r="H34" s="652">
        <v>1135.5190000000002</v>
      </c>
      <c r="I34" s="652">
        <v>218.15899999999999</v>
      </c>
      <c r="J34" s="651">
        <v>7181.7709999999997</v>
      </c>
    </row>
    <row r="35" spans="2:10" x14ac:dyDescent="0.35">
      <c r="B35" s="105" t="s">
        <v>705</v>
      </c>
      <c r="C35" s="241">
        <v>6595.0610000000015</v>
      </c>
      <c r="D35" s="241"/>
      <c r="E35" s="241"/>
      <c r="F35" s="654"/>
      <c r="G35" s="654"/>
      <c r="H35" s="654"/>
      <c r="I35" s="654"/>
      <c r="J35" s="241">
        <v>6595.0610000000015</v>
      </c>
    </row>
    <row r="36" spans="2:10" x14ac:dyDescent="0.35">
      <c r="B36" s="171" t="s">
        <v>706</v>
      </c>
      <c r="C36" s="651">
        <v>6433.0770000000002</v>
      </c>
      <c r="D36" s="651"/>
      <c r="E36" s="652"/>
      <c r="F36" s="652"/>
      <c r="G36" s="652"/>
      <c r="H36" s="652"/>
      <c r="I36" s="652"/>
      <c r="J36" s="651">
        <v>6433.0770000000002</v>
      </c>
    </row>
    <row r="37" spans="2:10" x14ac:dyDescent="0.35">
      <c r="B37" s="105" t="s">
        <v>707</v>
      </c>
      <c r="C37" s="241">
        <v>6408.1230000000005</v>
      </c>
      <c r="D37" s="241"/>
      <c r="E37" s="654"/>
      <c r="F37" s="654"/>
      <c r="G37" s="654"/>
      <c r="H37" s="654"/>
      <c r="I37" s="654"/>
      <c r="J37" s="241">
        <v>6408.1230000000005</v>
      </c>
    </row>
    <row r="38" spans="2:10" x14ac:dyDescent="0.35">
      <c r="B38" s="171" t="s">
        <v>708</v>
      </c>
      <c r="C38" s="651">
        <v>4882.6569999999983</v>
      </c>
      <c r="D38" s="651"/>
      <c r="E38" s="652"/>
      <c r="F38" s="652"/>
      <c r="G38" s="652"/>
      <c r="H38" s="652">
        <v>1327.9670000000001</v>
      </c>
      <c r="I38" s="652"/>
      <c r="J38" s="651">
        <v>6210.623999999998</v>
      </c>
    </row>
    <row r="39" spans="2:10" x14ac:dyDescent="0.35">
      <c r="B39" s="105" t="s">
        <v>709</v>
      </c>
      <c r="C39" s="241">
        <v>5775.0160000000005</v>
      </c>
      <c r="D39" s="241"/>
      <c r="E39" s="654"/>
      <c r="F39" s="654"/>
      <c r="G39" s="654"/>
      <c r="H39" s="654">
        <v>388.75100000000003</v>
      </c>
      <c r="I39" s="654"/>
      <c r="J39" s="241">
        <v>6163.7670000000007</v>
      </c>
    </row>
    <row r="40" spans="2:10" x14ac:dyDescent="0.35">
      <c r="B40" s="171" t="s">
        <v>710</v>
      </c>
      <c r="C40" s="651">
        <v>3387.0899999999992</v>
      </c>
      <c r="D40" s="651"/>
      <c r="E40" s="652"/>
      <c r="F40" s="652"/>
      <c r="G40" s="652"/>
      <c r="H40" s="652">
        <v>16.599</v>
      </c>
      <c r="I40" s="652">
        <v>2351.0940000000001</v>
      </c>
      <c r="J40" s="651">
        <v>5754.7829999999994</v>
      </c>
    </row>
    <row r="41" spans="2:10" x14ac:dyDescent="0.35">
      <c r="B41" s="105" t="s">
        <v>711</v>
      </c>
      <c r="C41" s="241">
        <v>4276.8130000000001</v>
      </c>
      <c r="D41" s="241"/>
      <c r="E41" s="654"/>
      <c r="F41" s="654">
        <v>108.59399999999999</v>
      </c>
      <c r="G41" s="654"/>
      <c r="H41" s="654"/>
      <c r="I41" s="654"/>
      <c r="J41" s="241">
        <v>4385.4070000000002</v>
      </c>
    </row>
    <row r="42" spans="2:10" x14ac:dyDescent="0.35">
      <c r="B42" s="171" t="s">
        <v>712</v>
      </c>
      <c r="C42" s="651">
        <v>3635.0729999999999</v>
      </c>
      <c r="D42" s="651"/>
      <c r="E42" s="652"/>
      <c r="F42" s="652"/>
      <c r="G42" s="652"/>
      <c r="H42" s="652">
        <v>38.957999999999998</v>
      </c>
      <c r="I42" s="652"/>
      <c r="J42" s="651">
        <v>3674.0309999999999</v>
      </c>
    </row>
    <row r="43" spans="2:10" x14ac:dyDescent="0.35">
      <c r="B43" s="105" t="s">
        <v>713</v>
      </c>
      <c r="C43" s="241">
        <v>2083.261</v>
      </c>
      <c r="D43" s="241"/>
      <c r="E43" s="654"/>
      <c r="F43" s="654"/>
      <c r="G43" s="654"/>
      <c r="H43" s="654">
        <v>118.992</v>
      </c>
      <c r="I43" s="654"/>
      <c r="J43" s="241">
        <v>2202.2530000000002</v>
      </c>
    </row>
    <row r="44" spans="2:10" x14ac:dyDescent="0.35">
      <c r="B44" s="171" t="s">
        <v>714</v>
      </c>
      <c r="C44" s="651"/>
      <c r="D44" s="651"/>
      <c r="E44" s="652"/>
      <c r="F44" s="652"/>
      <c r="G44" s="652"/>
      <c r="H44" s="652">
        <v>1848.2560000000003</v>
      </c>
      <c r="I44" s="652"/>
      <c r="J44" s="651">
        <v>1848.2560000000003</v>
      </c>
    </row>
    <row r="45" spans="2:10" x14ac:dyDescent="0.35">
      <c r="B45" s="105" t="s">
        <v>715</v>
      </c>
      <c r="C45" s="241">
        <v>1556.952</v>
      </c>
      <c r="D45" s="241"/>
      <c r="E45" s="654"/>
      <c r="F45" s="654"/>
      <c r="G45" s="654"/>
      <c r="H45" s="654"/>
      <c r="I45" s="654"/>
      <c r="J45" s="241">
        <v>1556.952</v>
      </c>
    </row>
    <row r="46" spans="2:10" x14ac:dyDescent="0.35">
      <c r="B46" s="171" t="s">
        <v>716</v>
      </c>
      <c r="C46" s="651">
        <v>1105.886</v>
      </c>
      <c r="D46" s="651"/>
      <c r="E46" s="652"/>
      <c r="F46" s="652"/>
      <c r="G46" s="652"/>
      <c r="H46" s="652">
        <v>34.109000000000002</v>
      </c>
      <c r="I46" s="652"/>
      <c r="J46" s="651">
        <v>1139.9949999999999</v>
      </c>
    </row>
    <row r="47" spans="2:10" x14ac:dyDescent="0.35">
      <c r="B47" s="105" t="s">
        <v>717</v>
      </c>
      <c r="C47" s="241"/>
      <c r="D47" s="241"/>
      <c r="E47" s="654"/>
      <c r="F47" s="654"/>
      <c r="G47" s="654">
        <v>351.32</v>
      </c>
      <c r="H47" s="654"/>
      <c r="I47" s="654"/>
      <c r="J47" s="241">
        <v>351.32</v>
      </c>
    </row>
    <row r="48" spans="2:10" x14ac:dyDescent="0.35">
      <c r="B48" s="171" t="s">
        <v>718</v>
      </c>
      <c r="C48" s="651">
        <v>267.73500000000001</v>
      </c>
      <c r="D48" s="651"/>
      <c r="E48" s="652"/>
      <c r="F48" s="652"/>
      <c r="G48" s="652"/>
      <c r="H48" s="652"/>
      <c r="I48" s="652"/>
      <c r="J48" s="651">
        <v>267.73500000000001</v>
      </c>
    </row>
    <row r="49" spans="2:10" x14ac:dyDescent="0.35">
      <c r="B49" s="105" t="s">
        <v>719</v>
      </c>
      <c r="C49" s="241">
        <v>221.73000000000002</v>
      </c>
      <c r="D49" s="241"/>
      <c r="E49" s="654"/>
      <c r="F49" s="654"/>
      <c r="G49" s="654"/>
      <c r="H49" s="654"/>
      <c r="I49" s="654"/>
      <c r="J49" s="241">
        <v>221.73000000000002</v>
      </c>
    </row>
    <row r="50" spans="2:10" x14ac:dyDescent="0.35">
      <c r="B50" s="171" t="s">
        <v>720</v>
      </c>
      <c r="C50" s="651"/>
      <c r="D50" s="651"/>
      <c r="E50" s="652"/>
      <c r="F50" s="652"/>
      <c r="G50" s="652"/>
      <c r="H50" s="652">
        <v>126.59299999999999</v>
      </c>
      <c r="I50" s="652"/>
      <c r="J50" s="651">
        <v>126.59299999999999</v>
      </c>
    </row>
    <row r="51" spans="2:10" x14ac:dyDescent="0.35">
      <c r="B51" s="105" t="s">
        <v>721</v>
      </c>
      <c r="C51" s="241">
        <v>70.043999999999997</v>
      </c>
      <c r="D51" s="241"/>
      <c r="E51" s="654"/>
      <c r="F51" s="654"/>
      <c r="G51" s="654"/>
      <c r="H51" s="654">
        <v>20.523</v>
      </c>
      <c r="I51" s="654"/>
      <c r="J51" s="241">
        <v>90.566999999999993</v>
      </c>
    </row>
    <row r="52" spans="2:10" ht="12.5" thickBot="1" x14ac:dyDescent="0.4">
      <c r="B52" s="171" t="s">
        <v>722</v>
      </c>
      <c r="C52" s="651"/>
      <c r="D52" s="651"/>
      <c r="E52" s="652"/>
      <c r="F52" s="652"/>
      <c r="G52" s="652">
        <v>77.191999999999993</v>
      </c>
      <c r="H52" s="652"/>
      <c r="I52" s="652"/>
      <c r="J52" s="651">
        <v>77.191999999999993</v>
      </c>
    </row>
    <row r="53" spans="2:10" ht="12.5" thickBot="1" x14ac:dyDescent="0.4">
      <c r="B53" s="215" t="s">
        <v>723</v>
      </c>
      <c r="C53" s="655">
        <v>653254.30799999996</v>
      </c>
      <c r="D53" s="655">
        <v>5539.4980000000023</v>
      </c>
      <c r="E53" s="655">
        <v>2758.7700000000004</v>
      </c>
      <c r="F53" s="655">
        <v>17461.224000000009</v>
      </c>
      <c r="G53" s="655">
        <v>428.512</v>
      </c>
      <c r="H53" s="655">
        <v>161119.63099999994</v>
      </c>
      <c r="I53" s="655">
        <v>82352.444999999978</v>
      </c>
      <c r="J53" s="655">
        <v>922914.38800000015</v>
      </c>
    </row>
    <row r="54" spans="2:10" ht="12.5" thickBot="1" x14ac:dyDescent="0.4">
      <c r="B54" s="180" t="s">
        <v>724</v>
      </c>
      <c r="C54" s="656">
        <v>74324.779819999996</v>
      </c>
      <c r="D54" s="656">
        <v>1333.5837770000001</v>
      </c>
      <c r="E54" s="656">
        <v>946.13613099999998</v>
      </c>
      <c r="F54" s="656">
        <v>3834.0876400000002</v>
      </c>
      <c r="G54" s="656">
        <v>12.944490999999999</v>
      </c>
      <c r="H54" s="656">
        <v>33985.171844999997</v>
      </c>
      <c r="I54" s="656">
        <v>18751.054795</v>
      </c>
      <c r="J54" s="656">
        <v>133187.75849900002</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656D0-719D-40C4-AD3C-67158B989834}">
  <dimension ref="A1:I16"/>
  <sheetViews>
    <sheetView workbookViewId="0">
      <selection activeCell="E14" sqref="E13:E14"/>
    </sheetView>
  </sheetViews>
  <sheetFormatPr defaultRowHeight="12" x14ac:dyDescent="0.35"/>
  <cols>
    <col min="1" max="1" width="8.7265625" style="365"/>
    <col min="2" max="2" width="32.08984375" style="365" bestFit="1" customWidth="1"/>
    <col min="3" max="3" width="12.6328125" style="365" bestFit="1" customWidth="1"/>
    <col min="4" max="4" width="13.36328125" style="365" bestFit="1" customWidth="1"/>
    <col min="5" max="5" width="7.81640625" style="365" bestFit="1" customWidth="1"/>
    <col min="6" max="6" width="7.1796875" style="365" bestFit="1" customWidth="1"/>
    <col min="7" max="7" width="12.26953125" style="365" bestFit="1" customWidth="1"/>
    <col min="8" max="8" width="9.36328125" style="365" bestFit="1" customWidth="1"/>
    <col min="9" max="9" width="14.6328125" style="365" bestFit="1" customWidth="1"/>
    <col min="10" max="16384" width="8.7265625" style="365"/>
  </cols>
  <sheetData>
    <row r="1" spans="1:9" x14ac:dyDescent="0.35">
      <c r="A1" s="264" t="s">
        <v>725</v>
      </c>
    </row>
    <row r="3" spans="1:9" ht="36" x14ac:dyDescent="0.35">
      <c r="B3" s="232" t="s">
        <v>726</v>
      </c>
      <c r="C3" s="232" t="s">
        <v>727</v>
      </c>
      <c r="D3" s="232" t="s">
        <v>403</v>
      </c>
      <c r="E3" s="237" t="s">
        <v>126</v>
      </c>
      <c r="F3" s="233" t="s">
        <v>40</v>
      </c>
      <c r="G3" s="222" t="s">
        <v>728</v>
      </c>
      <c r="H3" s="222" t="s">
        <v>729</v>
      </c>
      <c r="I3" s="233" t="s">
        <v>730</v>
      </c>
    </row>
    <row r="4" spans="1:9" x14ac:dyDescent="0.35">
      <c r="B4" s="223" t="s">
        <v>203</v>
      </c>
      <c r="C4" s="223" t="s">
        <v>731</v>
      </c>
      <c r="D4" s="223" t="s">
        <v>117</v>
      </c>
      <c r="E4" s="224">
        <v>11730.780999999997</v>
      </c>
      <c r="F4" s="240" t="s">
        <v>118</v>
      </c>
      <c r="G4" s="226">
        <v>30186216413.677296</v>
      </c>
      <c r="H4" s="226">
        <v>53321295.53892</v>
      </c>
      <c r="I4" s="223" t="s">
        <v>732</v>
      </c>
    </row>
    <row r="5" spans="1:9" x14ac:dyDescent="0.35">
      <c r="B5" s="105" t="s">
        <v>657</v>
      </c>
      <c r="C5" s="105" t="s">
        <v>733</v>
      </c>
      <c r="D5" s="105" t="s">
        <v>120</v>
      </c>
      <c r="E5" s="241">
        <v>198.00120000000001</v>
      </c>
      <c r="F5" s="242" t="s">
        <v>118</v>
      </c>
      <c r="G5" s="229">
        <v>89100540</v>
      </c>
      <c r="H5" s="229">
        <v>165254.08356872469</v>
      </c>
      <c r="I5" s="105" t="s">
        <v>732</v>
      </c>
    </row>
    <row r="6" spans="1:9" x14ac:dyDescent="0.35">
      <c r="B6" s="223" t="s">
        <v>658</v>
      </c>
      <c r="C6" s="223" t="s">
        <v>733</v>
      </c>
      <c r="D6" s="223" t="s">
        <v>120</v>
      </c>
      <c r="E6" s="224">
        <v>19.305845000000001</v>
      </c>
      <c r="F6" s="240" t="s">
        <v>118</v>
      </c>
      <c r="G6" s="226">
        <v>11520000</v>
      </c>
      <c r="H6" s="226">
        <v>21366.055050976218</v>
      </c>
      <c r="I6" s="223" t="s">
        <v>732</v>
      </c>
    </row>
    <row r="7" spans="1:9" x14ac:dyDescent="0.35">
      <c r="B7" s="105" t="s">
        <v>659</v>
      </c>
      <c r="C7" s="105" t="s">
        <v>733</v>
      </c>
      <c r="D7" s="105" t="s">
        <v>124</v>
      </c>
      <c r="E7" s="241">
        <v>69.622799999999998</v>
      </c>
      <c r="F7" s="242" t="s">
        <v>118</v>
      </c>
      <c r="G7" s="229">
        <v>7250000</v>
      </c>
      <c r="H7" s="229">
        <v>13446.519020796664</v>
      </c>
      <c r="I7" s="105" t="s">
        <v>732</v>
      </c>
    </row>
    <row r="8" spans="1:9" x14ac:dyDescent="0.35">
      <c r="B8" s="223" t="s">
        <v>661</v>
      </c>
      <c r="C8" s="223" t="s">
        <v>733</v>
      </c>
      <c r="D8" s="223" t="s">
        <v>121</v>
      </c>
      <c r="E8" s="224">
        <v>11.388138</v>
      </c>
      <c r="F8" s="240" t="s">
        <v>118</v>
      </c>
      <c r="G8" s="226">
        <v>65822348</v>
      </c>
      <c r="H8" s="226">
        <v>122080.20060351687</v>
      </c>
      <c r="I8" s="223" t="s">
        <v>732</v>
      </c>
    </row>
    <row r="9" spans="1:9" x14ac:dyDescent="0.35">
      <c r="B9" s="105" t="s">
        <v>660</v>
      </c>
      <c r="C9" s="105" t="s">
        <v>733</v>
      </c>
      <c r="D9" s="105" t="s">
        <v>121</v>
      </c>
      <c r="E9" s="241">
        <v>8.8158809999999992</v>
      </c>
      <c r="F9" s="242" t="s">
        <v>118</v>
      </c>
      <c r="G9" s="229">
        <v>5367900</v>
      </c>
      <c r="H9" s="229">
        <v>9955.8026829978498</v>
      </c>
      <c r="I9" s="105" t="s">
        <v>732</v>
      </c>
    </row>
    <row r="10" spans="1:9" x14ac:dyDescent="0.35">
      <c r="B10" s="223" t="s">
        <v>734</v>
      </c>
      <c r="C10" s="223" t="s">
        <v>733</v>
      </c>
      <c r="D10" s="223" t="s">
        <v>131</v>
      </c>
      <c r="E10" s="224">
        <v>83.28</v>
      </c>
      <c r="F10" s="240" t="s">
        <v>132</v>
      </c>
      <c r="G10" s="226">
        <v>7947410.0200000005</v>
      </c>
      <c r="H10" s="226">
        <v>14740</v>
      </c>
      <c r="I10" s="223" t="s">
        <v>735</v>
      </c>
    </row>
    <row r="11" spans="1:9" x14ac:dyDescent="0.35">
      <c r="B11" s="105" t="s">
        <v>736</v>
      </c>
      <c r="C11" s="105" t="s">
        <v>733</v>
      </c>
      <c r="D11" s="105" t="s">
        <v>131</v>
      </c>
      <c r="E11" s="241">
        <v>22.82</v>
      </c>
      <c r="F11" s="242" t="s">
        <v>132</v>
      </c>
      <c r="G11" s="229">
        <v>1649869.3800000001</v>
      </c>
      <c r="H11" s="229">
        <v>3060</v>
      </c>
      <c r="I11" s="105" t="s">
        <v>737</v>
      </c>
    </row>
    <row r="12" spans="1:9" x14ac:dyDescent="0.35">
      <c r="B12" s="223" t="s">
        <v>738</v>
      </c>
      <c r="C12" s="223" t="s">
        <v>733</v>
      </c>
      <c r="D12" s="223" t="s">
        <v>129</v>
      </c>
      <c r="E12" s="224">
        <v>10400</v>
      </c>
      <c r="F12" s="240" t="s">
        <v>130</v>
      </c>
      <c r="G12" s="226">
        <v>135200000</v>
      </c>
      <c r="H12" s="226">
        <v>250754.39608437367</v>
      </c>
      <c r="I12" s="223" t="s">
        <v>739</v>
      </c>
    </row>
    <row r="13" spans="1:9" x14ac:dyDescent="0.35">
      <c r="B13" s="105" t="s">
        <v>740</v>
      </c>
      <c r="C13" s="105" t="s">
        <v>733</v>
      </c>
      <c r="D13" s="105" t="s">
        <v>129</v>
      </c>
      <c r="E13" s="241">
        <v>7272.2</v>
      </c>
      <c r="F13" s="242" t="s">
        <v>130</v>
      </c>
      <c r="G13" s="229">
        <v>94538600</v>
      </c>
      <c r="H13" s="229">
        <v>175340.01146199828</v>
      </c>
      <c r="I13" s="105" t="s">
        <v>741</v>
      </c>
    </row>
    <row r="14" spans="1:9" x14ac:dyDescent="0.35">
      <c r="B14" s="223" t="s">
        <v>742</v>
      </c>
      <c r="C14" s="223" t="s">
        <v>733</v>
      </c>
      <c r="D14" s="223" t="s">
        <v>129</v>
      </c>
      <c r="E14" s="224">
        <v>2730</v>
      </c>
      <c r="F14" s="240" t="s">
        <v>130</v>
      </c>
      <c r="G14" s="226">
        <v>40950000</v>
      </c>
      <c r="H14" s="226">
        <v>75949.648814017026</v>
      </c>
      <c r="I14" s="223" t="s">
        <v>741</v>
      </c>
    </row>
    <row r="15" spans="1:9" ht="12.5" thickBot="1" x14ac:dyDescent="0.4">
      <c r="B15" s="105" t="s">
        <v>743</v>
      </c>
      <c r="C15" s="105" t="s">
        <v>733</v>
      </c>
      <c r="D15" s="105" t="s">
        <v>129</v>
      </c>
      <c r="E15" s="241">
        <v>1804.18</v>
      </c>
      <c r="F15" s="242" t="s">
        <v>130</v>
      </c>
      <c r="G15" s="229">
        <v>27062700</v>
      </c>
      <c r="H15" s="229">
        <v>50192.980731601914</v>
      </c>
      <c r="I15" s="105" t="s">
        <v>741</v>
      </c>
    </row>
    <row r="16" spans="1:9" ht="12.5" thickBot="1" x14ac:dyDescent="0.4">
      <c r="B16" s="215" t="s">
        <v>12</v>
      </c>
      <c r="C16" s="215"/>
      <c r="D16" s="215"/>
      <c r="E16" s="243"/>
      <c r="F16" s="599"/>
      <c r="G16" s="243">
        <v>30672625781.077297</v>
      </c>
      <c r="H16" s="243">
        <v>54223435.236938991</v>
      </c>
      <c r="I16" s="599"/>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F90DC-565E-4D50-970E-CAD234DD7F8F}">
  <dimension ref="A1:G12"/>
  <sheetViews>
    <sheetView workbookViewId="0">
      <selection activeCell="E14" sqref="E13:E14"/>
    </sheetView>
  </sheetViews>
  <sheetFormatPr defaultRowHeight="12" x14ac:dyDescent="0.35"/>
  <cols>
    <col min="1" max="1" width="8.7265625" style="365"/>
    <col min="2" max="2" width="17.453125" style="365" bestFit="1" customWidth="1"/>
    <col min="3" max="3" width="34.453125" style="365" bestFit="1" customWidth="1"/>
    <col min="4" max="4" width="31.1796875" style="365" bestFit="1" customWidth="1"/>
    <col min="5" max="5" width="15.7265625" style="365" bestFit="1" customWidth="1"/>
    <col min="6" max="6" width="9.1796875" style="365" bestFit="1" customWidth="1"/>
    <col min="7" max="7" width="6.453125" style="365" bestFit="1" customWidth="1"/>
    <col min="8" max="16384" width="8.7265625" style="365"/>
  </cols>
  <sheetData>
    <row r="1" spans="1:7" x14ac:dyDescent="0.35">
      <c r="A1" s="478" t="s">
        <v>744</v>
      </c>
    </row>
    <row r="3" spans="1:7" ht="12.5" thickBot="1" x14ac:dyDescent="0.4">
      <c r="B3" s="252" t="s">
        <v>318</v>
      </c>
      <c r="C3" s="253" t="s">
        <v>745</v>
      </c>
      <c r="D3" s="253" t="s">
        <v>746</v>
      </c>
      <c r="E3" s="253" t="s">
        <v>59</v>
      </c>
      <c r="F3" s="253" t="s">
        <v>747</v>
      </c>
      <c r="G3" s="253" t="s">
        <v>2</v>
      </c>
    </row>
    <row r="4" spans="1:7" ht="12.5" thickTop="1" x14ac:dyDescent="0.35">
      <c r="B4" s="18" t="s">
        <v>390</v>
      </c>
      <c r="C4" s="643">
        <v>9686841</v>
      </c>
      <c r="D4" s="643">
        <v>4308706</v>
      </c>
      <c r="E4" s="643">
        <v>485897</v>
      </c>
      <c r="F4" s="643">
        <v>14481444</v>
      </c>
      <c r="G4" s="272">
        <v>0.504</v>
      </c>
    </row>
    <row r="5" spans="1:7" x14ac:dyDescent="0.35">
      <c r="B5" s="105" t="s">
        <v>400</v>
      </c>
      <c r="C5" s="644">
        <v>2680170</v>
      </c>
      <c r="D5" s="644">
        <v>2264414</v>
      </c>
      <c r="E5" s="644"/>
      <c r="F5" s="644">
        <v>4944584</v>
      </c>
      <c r="G5" s="645">
        <v>0.1721</v>
      </c>
    </row>
    <row r="6" spans="1:7" x14ac:dyDescent="0.35">
      <c r="B6" s="18" t="s">
        <v>392</v>
      </c>
      <c r="C6" s="643">
        <v>2076253</v>
      </c>
      <c r="D6" s="643">
        <v>2842262</v>
      </c>
      <c r="E6" s="643"/>
      <c r="F6" s="643">
        <v>4918515</v>
      </c>
      <c r="G6" s="272">
        <v>0.17119999999999999</v>
      </c>
    </row>
    <row r="7" spans="1:7" x14ac:dyDescent="0.35">
      <c r="B7" s="30" t="s">
        <v>361</v>
      </c>
      <c r="C7" s="644">
        <v>1507420</v>
      </c>
      <c r="D7" s="644">
        <v>2202201</v>
      </c>
      <c r="E7" s="644"/>
      <c r="F7" s="644">
        <v>3709621</v>
      </c>
      <c r="G7" s="645">
        <v>0.12909999999999999</v>
      </c>
    </row>
    <row r="8" spans="1:7" x14ac:dyDescent="0.35">
      <c r="B8" s="18" t="s">
        <v>394</v>
      </c>
      <c r="C8" s="643">
        <v>378103</v>
      </c>
      <c r="D8" s="643">
        <v>218069</v>
      </c>
      <c r="E8" s="643"/>
      <c r="F8" s="643">
        <v>596172</v>
      </c>
      <c r="G8" s="272">
        <v>2.0799999999999999E-2</v>
      </c>
    </row>
    <row r="9" spans="1:7" x14ac:dyDescent="0.35">
      <c r="B9" s="30" t="s">
        <v>748</v>
      </c>
      <c r="C9" s="644">
        <v>27663</v>
      </c>
      <c r="D9" s="644">
        <v>9682</v>
      </c>
      <c r="E9" s="644"/>
      <c r="F9" s="644">
        <v>37345</v>
      </c>
      <c r="G9" s="645">
        <v>1.2999999999999999E-3</v>
      </c>
    </row>
    <row r="10" spans="1:7" ht="12.5" thickBot="1" x14ac:dyDescent="0.4">
      <c r="B10" s="18" t="s">
        <v>633</v>
      </c>
      <c r="C10" s="643"/>
      <c r="D10" s="643">
        <v>42890</v>
      </c>
      <c r="E10" s="643"/>
      <c r="F10" s="643">
        <v>42890</v>
      </c>
      <c r="G10" s="272">
        <v>1.5E-3</v>
      </c>
    </row>
    <row r="11" spans="1:7" ht="13" thickTop="1" thickBot="1" x14ac:dyDescent="0.4">
      <c r="B11" s="255" t="s">
        <v>749</v>
      </c>
      <c r="C11" s="256">
        <v>16356450</v>
      </c>
      <c r="D11" s="256">
        <v>11888224</v>
      </c>
      <c r="E11" s="256">
        <v>485897</v>
      </c>
      <c r="F11" s="256">
        <v>28730571</v>
      </c>
      <c r="G11" s="257">
        <v>1</v>
      </c>
    </row>
    <row r="12" spans="1:7" ht="12.5" thickTop="1" x14ac:dyDescent="0.3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E4DA4-EF3E-4209-8E78-D94B61987F12}">
  <dimension ref="A1:D15"/>
  <sheetViews>
    <sheetView workbookViewId="0">
      <selection activeCell="E14" sqref="E13:E14"/>
    </sheetView>
  </sheetViews>
  <sheetFormatPr defaultRowHeight="12" x14ac:dyDescent="0.35"/>
  <cols>
    <col min="1" max="1" width="8.7265625" style="365"/>
    <col min="2" max="2" width="78.81640625" style="365" bestFit="1" customWidth="1"/>
    <col min="3" max="3" width="13.90625" style="365" customWidth="1"/>
    <col min="4" max="16384" width="8.7265625" style="365"/>
  </cols>
  <sheetData>
    <row r="1" spans="1:4" x14ac:dyDescent="0.35">
      <c r="A1" s="478" t="s">
        <v>1168</v>
      </c>
    </row>
    <row r="3" spans="1:4" x14ac:dyDescent="0.35">
      <c r="B3" s="625" t="s">
        <v>62</v>
      </c>
      <c r="C3" s="625"/>
      <c r="D3" s="344" t="s">
        <v>67</v>
      </c>
    </row>
    <row r="4" spans="1:4" x14ac:dyDescent="0.35">
      <c r="B4" s="18" t="s">
        <v>63</v>
      </c>
      <c r="C4" s="79">
        <v>-1</v>
      </c>
      <c r="D4" s="19">
        <v>808728</v>
      </c>
    </row>
    <row r="5" spans="1:4" x14ac:dyDescent="0.35">
      <c r="B5" s="30" t="s">
        <v>64</v>
      </c>
      <c r="C5" s="639">
        <v>-2</v>
      </c>
      <c r="D5" s="22">
        <v>488401</v>
      </c>
    </row>
    <row r="6" spans="1:4" ht="12.5" thickBot="1" x14ac:dyDescent="0.4">
      <c r="B6" s="18" t="s">
        <v>65</v>
      </c>
      <c r="C6" s="79">
        <v>-3</v>
      </c>
      <c r="D6" s="19">
        <v>761966</v>
      </c>
    </row>
    <row r="7" spans="1:4" ht="13" thickTop="1" thickBot="1" x14ac:dyDescent="0.4">
      <c r="B7" s="255" t="s">
        <v>66</v>
      </c>
      <c r="C7" s="642">
        <v>2059095</v>
      </c>
      <c r="D7" s="642"/>
    </row>
    <row r="8" spans="1:4" ht="12.5" thickTop="1" x14ac:dyDescent="0.35"/>
    <row r="10" spans="1:4" ht="12.5" thickBot="1" x14ac:dyDescent="0.4">
      <c r="B10" s="244" t="s">
        <v>55</v>
      </c>
      <c r="C10" s="245" t="s">
        <v>750</v>
      </c>
    </row>
    <row r="11" spans="1:4" ht="12.5" thickTop="1" x14ac:dyDescent="0.35">
      <c r="B11" s="24" t="s">
        <v>751</v>
      </c>
      <c r="C11" s="55">
        <v>18696818</v>
      </c>
    </row>
    <row r="12" spans="1:4" x14ac:dyDescent="0.35">
      <c r="B12" s="21" t="s">
        <v>752</v>
      </c>
      <c r="C12" s="639">
        <v>-5586502</v>
      </c>
    </row>
    <row r="13" spans="1:4" ht="12.5" thickBot="1" x14ac:dyDescent="0.4">
      <c r="B13" s="24" t="s">
        <v>753</v>
      </c>
      <c r="C13" s="79">
        <v>-314851</v>
      </c>
    </row>
    <row r="14" spans="1:4" ht="13" thickTop="1" thickBot="1" x14ac:dyDescent="0.4">
      <c r="B14" s="250" t="s">
        <v>754</v>
      </c>
      <c r="C14" s="251">
        <f>SUM(C11:C13)</f>
        <v>12795465</v>
      </c>
    </row>
    <row r="15" spans="1:4" ht="12.5" thickTop="1" x14ac:dyDescent="0.35"/>
  </sheetData>
  <mergeCells count="1">
    <mergeCell ref="C7:D7"/>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D8BDC-B75C-4BCA-989D-33DE80F74A91}">
  <dimension ref="A1:C7"/>
  <sheetViews>
    <sheetView workbookViewId="0">
      <selection activeCell="E14" sqref="E13:E14"/>
    </sheetView>
  </sheetViews>
  <sheetFormatPr defaultRowHeight="12" x14ac:dyDescent="0.35"/>
  <cols>
    <col min="1" max="1" width="8.7265625" style="365"/>
    <col min="2" max="2" width="38.08984375" style="365" bestFit="1" customWidth="1"/>
    <col min="3" max="3" width="10.54296875" style="365" bestFit="1" customWidth="1"/>
    <col min="4" max="16384" width="8.7265625" style="365"/>
  </cols>
  <sheetData>
    <row r="1" spans="1:3" x14ac:dyDescent="0.35">
      <c r="A1" s="264" t="s">
        <v>1167</v>
      </c>
    </row>
    <row r="3" spans="1:3" x14ac:dyDescent="0.35">
      <c r="B3" s="235" t="s">
        <v>68</v>
      </c>
      <c r="C3" s="236" t="s">
        <v>56</v>
      </c>
    </row>
    <row r="4" spans="1:3" x14ac:dyDescent="0.35">
      <c r="B4" s="18" t="s">
        <v>69</v>
      </c>
      <c r="C4" s="79">
        <v>28730571</v>
      </c>
    </row>
    <row r="5" spans="1:3" x14ac:dyDescent="0.35">
      <c r="B5" s="30" t="s">
        <v>70</v>
      </c>
      <c r="C5" s="639">
        <v>-2059095</v>
      </c>
    </row>
    <row r="6" spans="1:3" ht="12.5" thickBot="1" x14ac:dyDescent="0.4">
      <c r="B6" s="640" t="s">
        <v>71</v>
      </c>
      <c r="C6" s="79">
        <v>-6147492</v>
      </c>
    </row>
    <row r="7" spans="1:3" ht="12.5" thickBot="1" x14ac:dyDescent="0.4">
      <c r="B7" s="641" t="s">
        <v>72</v>
      </c>
      <c r="C7" s="26">
        <v>20523984</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D4D1F-219E-4B62-8664-6A74F050D0EC}">
  <dimension ref="A1:C9"/>
  <sheetViews>
    <sheetView workbookViewId="0">
      <selection activeCell="E14" sqref="E13:E14"/>
    </sheetView>
  </sheetViews>
  <sheetFormatPr defaultRowHeight="12" x14ac:dyDescent="0.35"/>
  <cols>
    <col min="1" max="1" width="8.7265625" style="365"/>
    <col min="2" max="2" width="46.36328125" style="365" bestFit="1" customWidth="1"/>
    <col min="3" max="3" width="9.54296875" style="365" bestFit="1" customWidth="1"/>
    <col min="4" max="16384" width="8.7265625" style="365"/>
  </cols>
  <sheetData>
    <row r="1" spans="1:3" x14ac:dyDescent="0.35">
      <c r="A1" s="264" t="s">
        <v>1166</v>
      </c>
    </row>
    <row r="3" spans="1:3" x14ac:dyDescent="0.35">
      <c r="B3" s="235" t="s">
        <v>68</v>
      </c>
      <c r="C3" s="236"/>
    </row>
    <row r="4" spans="1:3" x14ac:dyDescent="0.35">
      <c r="B4" s="18" t="s">
        <v>73</v>
      </c>
      <c r="C4" s="632">
        <v>20523984</v>
      </c>
    </row>
    <row r="5" spans="1:3" ht="12.5" thickBot="1" x14ac:dyDescent="0.4">
      <c r="B5" s="633" t="s">
        <v>74</v>
      </c>
      <c r="C5" s="634">
        <v>21511663</v>
      </c>
    </row>
    <row r="6" spans="1:3" ht="12.5" thickBot="1" x14ac:dyDescent="0.4">
      <c r="B6" s="180" t="s">
        <v>76</v>
      </c>
      <c r="C6" s="635">
        <v>-987679</v>
      </c>
    </row>
    <row r="7" spans="1:3" x14ac:dyDescent="0.35">
      <c r="B7" s="636" t="s">
        <v>77</v>
      </c>
      <c r="C7" s="79">
        <v>230535</v>
      </c>
    </row>
    <row r="8" spans="1:3" ht="12.5" thickBot="1" x14ac:dyDescent="0.4">
      <c r="B8" s="67" t="s">
        <v>78</v>
      </c>
      <c r="C8" s="92">
        <v>589035</v>
      </c>
    </row>
    <row r="9" spans="1:3" ht="12.5" thickBot="1" x14ac:dyDescent="0.4">
      <c r="B9" s="637" t="s">
        <v>79</v>
      </c>
      <c r="C9" s="638">
        <v>-168109</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22A51-E17C-4C5E-A894-BA4AC4A97EFD}">
  <dimension ref="A1:F22"/>
  <sheetViews>
    <sheetView workbookViewId="0">
      <selection activeCell="E14" sqref="E13:E14"/>
    </sheetView>
  </sheetViews>
  <sheetFormatPr defaultRowHeight="12" x14ac:dyDescent="0.35"/>
  <cols>
    <col min="1" max="2" width="8.7265625" style="365"/>
    <col min="3" max="3" width="23.26953125" style="365" customWidth="1"/>
    <col min="4" max="4" width="14.7265625" style="365" customWidth="1"/>
    <col min="5" max="5" width="13.36328125" style="365" customWidth="1"/>
    <col min="6" max="6" width="49" style="365" customWidth="1"/>
    <col min="7" max="16384" width="8.7265625" style="365"/>
  </cols>
  <sheetData>
    <row r="1" spans="1:6" x14ac:dyDescent="0.35">
      <c r="A1" s="478" t="s">
        <v>1165</v>
      </c>
    </row>
    <row r="3" spans="1:6" ht="12.5" thickBot="1" x14ac:dyDescent="0.4">
      <c r="B3" s="83"/>
      <c r="C3" s="62" t="s">
        <v>55</v>
      </c>
      <c r="D3" s="74" t="s">
        <v>80</v>
      </c>
      <c r="E3" s="74" t="s">
        <v>81</v>
      </c>
      <c r="F3" s="62" t="s">
        <v>82</v>
      </c>
    </row>
    <row r="4" spans="1:6" ht="36.5" thickTop="1" x14ac:dyDescent="0.35">
      <c r="B4" s="84" t="s">
        <v>83</v>
      </c>
      <c r="C4" s="24" t="s">
        <v>84</v>
      </c>
      <c r="D4" s="75">
        <v>21511663</v>
      </c>
      <c r="E4" s="75">
        <v>843464010</v>
      </c>
      <c r="F4" s="64" t="s">
        <v>85</v>
      </c>
    </row>
    <row r="5" spans="1:6" ht="48.5" thickBot="1" x14ac:dyDescent="0.4">
      <c r="B5" s="85" t="s">
        <v>86</v>
      </c>
      <c r="C5" s="50" t="s">
        <v>87</v>
      </c>
      <c r="D5" s="76">
        <v>6349813</v>
      </c>
      <c r="E5" s="76">
        <v>266659781</v>
      </c>
      <c r="F5" s="65" t="s">
        <v>88</v>
      </c>
    </row>
    <row r="6" spans="1:6" ht="48.5" thickBot="1" x14ac:dyDescent="0.4">
      <c r="B6" s="86" t="s">
        <v>89</v>
      </c>
      <c r="C6" s="52" t="s">
        <v>90</v>
      </c>
      <c r="D6" s="77">
        <v>920199</v>
      </c>
      <c r="E6" s="77">
        <v>36318400</v>
      </c>
      <c r="F6" s="68" t="s">
        <v>91</v>
      </c>
    </row>
    <row r="7" spans="1:6" ht="48.5" thickBot="1" x14ac:dyDescent="0.4">
      <c r="B7" s="87" t="s">
        <v>92</v>
      </c>
      <c r="C7" s="54" t="s">
        <v>93</v>
      </c>
      <c r="D7" s="78">
        <v>14241651</v>
      </c>
      <c r="E7" s="78">
        <v>540485829</v>
      </c>
      <c r="F7" s="69" t="s">
        <v>94</v>
      </c>
    </row>
    <row r="8" spans="1:6" ht="36" x14ac:dyDescent="0.35">
      <c r="B8" s="88" t="s">
        <v>95</v>
      </c>
      <c r="C8" s="24" t="s">
        <v>96</v>
      </c>
      <c r="D8" s="79">
        <v>344187</v>
      </c>
      <c r="E8" s="75">
        <v>11716615</v>
      </c>
      <c r="F8" s="41"/>
    </row>
    <row r="9" spans="1:6" ht="12.5" thickBot="1" x14ac:dyDescent="0.4">
      <c r="B9" s="89" t="s">
        <v>97</v>
      </c>
      <c r="C9" s="56" t="s">
        <v>98</v>
      </c>
      <c r="D9" s="629"/>
      <c r="E9" s="80">
        <v>87173880</v>
      </c>
      <c r="F9" s="71" t="s">
        <v>99</v>
      </c>
    </row>
    <row r="10" spans="1:6" ht="12.5" thickTop="1" x14ac:dyDescent="0.35">
      <c r="B10" s="90" t="s">
        <v>100</v>
      </c>
      <c r="C10" s="59" t="s">
        <v>101</v>
      </c>
      <c r="D10" s="630"/>
      <c r="E10" s="81">
        <v>441595334</v>
      </c>
      <c r="F10" s="72" t="s">
        <v>102</v>
      </c>
    </row>
    <row r="11" spans="1:6" ht="12.5" thickBot="1" x14ac:dyDescent="0.4">
      <c r="B11" s="91"/>
      <c r="C11" s="60"/>
      <c r="D11" s="631"/>
      <c r="E11" s="82"/>
      <c r="F11" s="73"/>
    </row>
    <row r="12" spans="1:6" ht="12.5" thickTop="1" x14ac:dyDescent="0.35"/>
    <row r="14" spans="1:6" ht="24.5" thickBot="1" x14ac:dyDescent="0.4">
      <c r="D14" s="47" t="s">
        <v>755</v>
      </c>
      <c r="E14" s="46" t="s">
        <v>756</v>
      </c>
      <c r="F14" s="47" t="s">
        <v>757</v>
      </c>
    </row>
    <row r="15" spans="1:6" ht="24.5" thickTop="1" x14ac:dyDescent="0.35">
      <c r="D15" s="24" t="s">
        <v>758</v>
      </c>
      <c r="E15" s="55">
        <v>389486</v>
      </c>
      <c r="F15" s="24" t="s">
        <v>759</v>
      </c>
    </row>
    <row r="16" spans="1:6" ht="36" x14ac:dyDescent="0.35">
      <c r="D16" s="21" t="s">
        <v>760</v>
      </c>
      <c r="E16" s="249">
        <v>11348851</v>
      </c>
      <c r="F16" s="21" t="s">
        <v>761</v>
      </c>
    </row>
    <row r="17" spans="4:6" ht="36" x14ac:dyDescent="0.35">
      <c r="D17" s="24" t="s">
        <v>762</v>
      </c>
      <c r="E17" s="55">
        <v>8325845</v>
      </c>
      <c r="F17" s="24" t="s">
        <v>763</v>
      </c>
    </row>
    <row r="18" spans="4:6" ht="24" x14ac:dyDescent="0.35">
      <c r="D18" s="21" t="s">
        <v>764</v>
      </c>
      <c r="E18" s="249">
        <v>4711971</v>
      </c>
      <c r="F18" s="21" t="s">
        <v>765</v>
      </c>
    </row>
    <row r="19" spans="4:6" ht="48" x14ac:dyDescent="0.35">
      <c r="D19" s="24" t="s">
        <v>766</v>
      </c>
      <c r="E19" s="55">
        <v>36632502</v>
      </c>
      <c r="F19" s="24" t="s">
        <v>767</v>
      </c>
    </row>
    <row r="20" spans="4:6" ht="12.5" thickBot="1" x14ac:dyDescent="0.4">
      <c r="D20" s="21" t="s">
        <v>768</v>
      </c>
      <c r="E20" s="249">
        <v>25765225</v>
      </c>
      <c r="F20" s="21" t="s">
        <v>769</v>
      </c>
    </row>
    <row r="21" spans="4:6" ht="13" thickTop="1" thickBot="1" x14ac:dyDescent="0.4">
      <c r="D21" s="258" t="s">
        <v>12</v>
      </c>
      <c r="E21" s="259">
        <v>87173880</v>
      </c>
      <c r="F21" s="260"/>
    </row>
    <row r="22" spans="4:6" ht="12.5" thickTop="1" x14ac:dyDescent="0.35"/>
  </sheetData>
  <mergeCells count="5">
    <mergeCell ref="B10:B11"/>
    <mergeCell ref="C10:C11"/>
    <mergeCell ref="D10:D11"/>
    <mergeCell ref="E10:E11"/>
    <mergeCell ref="F10:F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3EF33-D974-406B-9A80-6115FD1E7AD9}">
  <dimension ref="A1:F12"/>
  <sheetViews>
    <sheetView workbookViewId="0">
      <selection activeCell="E14" sqref="E13:E14"/>
    </sheetView>
  </sheetViews>
  <sheetFormatPr defaultRowHeight="12" x14ac:dyDescent="0.35"/>
  <cols>
    <col min="1" max="1" width="8.7265625" style="365"/>
    <col min="2" max="2" width="23" style="365" bestFit="1" customWidth="1"/>
    <col min="3" max="3" width="8.7265625" style="365"/>
    <col min="4" max="4" width="14.54296875" style="365" bestFit="1" customWidth="1"/>
    <col min="5" max="5" width="13.54296875" style="365" bestFit="1" customWidth="1"/>
    <col min="6" max="16384" width="8.7265625" style="365"/>
  </cols>
  <sheetData>
    <row r="1" spans="1:6" x14ac:dyDescent="0.35">
      <c r="A1" s="264" t="s">
        <v>1288</v>
      </c>
    </row>
    <row r="3" spans="1:6" x14ac:dyDescent="0.35">
      <c r="B3" s="235" t="s">
        <v>39</v>
      </c>
      <c r="C3" s="237" t="s">
        <v>40</v>
      </c>
      <c r="D3" s="236" t="s">
        <v>41</v>
      </c>
      <c r="E3" s="236" t="s">
        <v>42</v>
      </c>
      <c r="F3" s="236" t="s">
        <v>43</v>
      </c>
    </row>
    <row r="4" spans="1:6" x14ac:dyDescent="0.35">
      <c r="B4" s="18" t="s">
        <v>44</v>
      </c>
      <c r="C4" s="44" t="s">
        <v>45</v>
      </c>
      <c r="D4" s="35">
        <v>87910246.448262647</v>
      </c>
      <c r="E4" s="35">
        <v>3511795176.7679119</v>
      </c>
      <c r="F4" s="36">
        <f t="shared" ref="F4:F9" si="0">+D4/$D$10</f>
        <v>0.78474099793370122</v>
      </c>
    </row>
    <row r="5" spans="1:6" x14ac:dyDescent="0.35">
      <c r="B5" s="30" t="s">
        <v>46</v>
      </c>
      <c r="C5" s="45" t="s">
        <v>45</v>
      </c>
      <c r="D5" s="38">
        <v>18311045.229614329</v>
      </c>
      <c r="E5" s="38">
        <v>730128082.86460519</v>
      </c>
      <c r="F5" s="39">
        <f t="shared" si="0"/>
        <v>0.16345566628747252</v>
      </c>
    </row>
    <row r="6" spans="1:6" x14ac:dyDescent="0.35">
      <c r="B6" s="18" t="s">
        <v>47</v>
      </c>
      <c r="C6" s="44" t="s">
        <v>45</v>
      </c>
      <c r="D6" s="35">
        <v>3652427.0789999999</v>
      </c>
      <c r="E6" s="35">
        <v>169326570.50746605</v>
      </c>
      <c r="F6" s="36">
        <f t="shared" si="0"/>
        <v>3.2603813396671205E-2</v>
      </c>
    </row>
    <row r="7" spans="1:6" x14ac:dyDescent="0.35">
      <c r="B7" s="30" t="s">
        <v>48</v>
      </c>
      <c r="C7" s="45" t="s">
        <v>45</v>
      </c>
      <c r="D7" s="38">
        <v>842090.89100000006</v>
      </c>
      <c r="E7" s="38">
        <v>16128779.175128002</v>
      </c>
      <c r="F7" s="39">
        <f t="shared" si="0"/>
        <v>7.517021881438251E-3</v>
      </c>
    </row>
    <row r="8" spans="1:6" x14ac:dyDescent="0.35">
      <c r="B8" s="18" t="s">
        <v>49</v>
      </c>
      <c r="C8" s="44" t="s">
        <v>45</v>
      </c>
      <c r="D8" s="35">
        <v>761104.5</v>
      </c>
      <c r="E8" s="35">
        <v>32313808.261</v>
      </c>
      <c r="F8" s="36">
        <f t="shared" si="0"/>
        <v>6.7940874811827402E-3</v>
      </c>
    </row>
    <row r="9" spans="1:6" ht="12.5" thickBot="1" x14ac:dyDescent="0.4">
      <c r="B9" s="30" t="s">
        <v>50</v>
      </c>
      <c r="C9" s="45" t="s">
        <v>45</v>
      </c>
      <c r="D9" s="38">
        <v>547622.20199999993</v>
      </c>
      <c r="E9" s="38">
        <v>18297360.275419999</v>
      </c>
      <c r="F9" s="39">
        <f t="shared" si="0"/>
        <v>4.8884130195340127E-3</v>
      </c>
    </row>
    <row r="10" spans="1:6" ht="12.5" thickBot="1" x14ac:dyDescent="0.4">
      <c r="B10" s="215" t="s">
        <v>51</v>
      </c>
      <c r="C10" s="666" t="s">
        <v>45</v>
      </c>
      <c r="D10" s="243">
        <f>SUM(D4:D9)</f>
        <v>112024536.34987698</v>
      </c>
      <c r="E10" s="243">
        <f>SUM(E4:E9)</f>
        <v>4477989777.851531</v>
      </c>
      <c r="F10" s="660">
        <f>SUM(F4:F9)</f>
        <v>0.99999999999999989</v>
      </c>
    </row>
    <row r="11" spans="1:6" ht="14" thickBot="1" x14ac:dyDescent="0.4">
      <c r="B11" s="18" t="s">
        <v>52</v>
      </c>
      <c r="C11" s="44" t="s">
        <v>53</v>
      </c>
      <c r="D11" s="40">
        <v>808821.1922269715</v>
      </c>
      <c r="E11" s="40">
        <v>95510589.322113514</v>
      </c>
      <c r="F11" s="41"/>
    </row>
    <row r="12" spans="1:6" ht="14" thickBot="1" x14ac:dyDescent="0.4">
      <c r="B12" s="215" t="s">
        <v>54</v>
      </c>
      <c r="C12" s="666" t="s">
        <v>1171</v>
      </c>
      <c r="D12" s="243">
        <f>+D11</f>
        <v>808821.1922269715</v>
      </c>
      <c r="E12" s="243">
        <f>+E11</f>
        <v>95510589.322113514</v>
      </c>
      <c r="F12" s="230"/>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25E8-0516-478B-9EA0-B68337CCBECD}">
  <dimension ref="A1:H30"/>
  <sheetViews>
    <sheetView zoomScale="80" zoomScaleNormal="80" workbookViewId="0">
      <selection activeCell="E14" sqref="E13:E14"/>
    </sheetView>
  </sheetViews>
  <sheetFormatPr defaultRowHeight="12" x14ac:dyDescent="0.35"/>
  <cols>
    <col min="1" max="1" width="23.08984375" style="628" bestFit="1" customWidth="1"/>
    <col min="2" max="2" width="21.7265625" style="365" bestFit="1" customWidth="1"/>
    <col min="3" max="3" width="8.26953125" style="365" bestFit="1" customWidth="1"/>
    <col min="4" max="4" width="12.453125" style="365" bestFit="1" customWidth="1"/>
    <col min="5" max="5" width="13.54296875" style="365" bestFit="1" customWidth="1"/>
    <col min="6" max="6" width="14.90625" style="365" bestFit="1" customWidth="1"/>
    <col min="7" max="7" width="28.36328125" style="365" bestFit="1" customWidth="1"/>
    <col min="8" max="8" width="34.453125" style="365" bestFit="1" customWidth="1"/>
    <col min="9" max="16384" width="8.7265625" style="365"/>
  </cols>
  <sheetData>
    <row r="1" spans="1:8" x14ac:dyDescent="0.35">
      <c r="A1" s="479" t="s">
        <v>1024</v>
      </c>
      <c r="B1" s="235" t="s">
        <v>1025</v>
      </c>
      <c r="C1" s="237" t="s">
        <v>67</v>
      </c>
      <c r="D1" s="235" t="s">
        <v>1026</v>
      </c>
      <c r="E1" s="235" t="s">
        <v>1027</v>
      </c>
      <c r="F1" s="237" t="s">
        <v>1028</v>
      </c>
      <c r="G1" s="237" t="s">
        <v>1029</v>
      </c>
      <c r="H1" s="235" t="s">
        <v>1030</v>
      </c>
    </row>
    <row r="2" spans="1:8" x14ac:dyDescent="0.35">
      <c r="A2" s="466" t="s">
        <v>1031</v>
      </c>
      <c r="B2" s="461">
        <v>43834</v>
      </c>
      <c r="C2" s="19">
        <v>882207</v>
      </c>
      <c r="D2" s="18" t="s">
        <v>1032</v>
      </c>
      <c r="E2" s="44">
        <v>68.44</v>
      </c>
      <c r="F2" s="19">
        <v>60376460</v>
      </c>
      <c r="G2" s="18" t="s">
        <v>1033</v>
      </c>
      <c r="H2" s="18" t="s">
        <v>1034</v>
      </c>
    </row>
    <row r="3" spans="1:8" x14ac:dyDescent="0.35">
      <c r="A3" s="467" t="s">
        <v>1035</v>
      </c>
      <c r="B3" s="463">
        <v>43852</v>
      </c>
      <c r="C3" s="265">
        <v>880731</v>
      </c>
      <c r="D3" s="264" t="s">
        <v>1032</v>
      </c>
      <c r="E3" s="462">
        <v>55.83</v>
      </c>
      <c r="F3" s="265">
        <v>49173853</v>
      </c>
      <c r="G3" s="264" t="s">
        <v>1036</v>
      </c>
      <c r="H3" s="264" t="s">
        <v>1034</v>
      </c>
    </row>
    <row r="4" spans="1:8" x14ac:dyDescent="0.35">
      <c r="A4" s="466" t="s">
        <v>1037</v>
      </c>
      <c r="B4" s="461">
        <v>43864</v>
      </c>
      <c r="C4" s="19">
        <v>880105</v>
      </c>
      <c r="D4" s="18" t="s">
        <v>1032</v>
      </c>
      <c r="E4" s="44">
        <v>54.5</v>
      </c>
      <c r="F4" s="19">
        <v>47969253</v>
      </c>
      <c r="G4" s="18" t="s">
        <v>1036</v>
      </c>
      <c r="H4" s="18" t="s">
        <v>1034</v>
      </c>
    </row>
    <row r="5" spans="1:8" x14ac:dyDescent="0.35">
      <c r="A5" s="467" t="s">
        <v>1038</v>
      </c>
      <c r="B5" s="463">
        <v>43871</v>
      </c>
      <c r="C5" s="265">
        <v>43119</v>
      </c>
      <c r="D5" s="264" t="s">
        <v>1039</v>
      </c>
      <c r="E5" s="462">
        <v>42.44</v>
      </c>
      <c r="F5" s="265">
        <v>1829904</v>
      </c>
      <c r="G5" s="264" t="s">
        <v>1040</v>
      </c>
      <c r="H5" s="264" t="s">
        <v>1041</v>
      </c>
    </row>
    <row r="6" spans="1:8" x14ac:dyDescent="0.35">
      <c r="A6" s="466" t="s">
        <v>1042</v>
      </c>
      <c r="B6" s="461">
        <v>43881</v>
      </c>
      <c r="C6" s="19">
        <v>880556</v>
      </c>
      <c r="D6" s="18" t="s">
        <v>1032</v>
      </c>
      <c r="E6" s="44">
        <v>54.33</v>
      </c>
      <c r="F6" s="19">
        <v>47844107</v>
      </c>
      <c r="G6" s="18" t="s">
        <v>1043</v>
      </c>
      <c r="H6" s="18" t="s">
        <v>1034</v>
      </c>
    </row>
    <row r="7" spans="1:8" x14ac:dyDescent="0.35">
      <c r="A7" s="467" t="s">
        <v>1044</v>
      </c>
      <c r="B7" s="463">
        <v>43887</v>
      </c>
      <c r="C7" s="265">
        <v>951563</v>
      </c>
      <c r="D7" s="264" t="s">
        <v>1045</v>
      </c>
      <c r="E7" s="462">
        <v>51.37</v>
      </c>
      <c r="F7" s="265">
        <v>48883698</v>
      </c>
      <c r="G7" s="264" t="s">
        <v>1046</v>
      </c>
      <c r="H7" s="264" t="s">
        <v>1047</v>
      </c>
    </row>
    <row r="8" spans="1:8" x14ac:dyDescent="0.35">
      <c r="A8" s="466" t="s">
        <v>1048</v>
      </c>
      <c r="B8" s="461">
        <v>43894</v>
      </c>
      <c r="C8" s="19">
        <v>524581</v>
      </c>
      <c r="D8" s="18" t="s">
        <v>1049</v>
      </c>
      <c r="E8" s="44">
        <v>48.14</v>
      </c>
      <c r="F8" s="19">
        <v>25253854</v>
      </c>
      <c r="G8" s="18" t="s">
        <v>1050</v>
      </c>
      <c r="H8" s="18" t="s">
        <v>1051</v>
      </c>
    </row>
    <row r="9" spans="1:8" x14ac:dyDescent="0.35">
      <c r="A9" s="467" t="s">
        <v>1052</v>
      </c>
      <c r="B9" s="463">
        <v>43896</v>
      </c>
      <c r="C9" s="265">
        <v>881315</v>
      </c>
      <c r="D9" s="264" t="s">
        <v>1032</v>
      </c>
      <c r="E9" s="462">
        <v>33.11</v>
      </c>
      <c r="F9" s="265">
        <v>29178570</v>
      </c>
      <c r="G9" s="264" t="s">
        <v>1036</v>
      </c>
      <c r="H9" s="264" t="s">
        <v>1034</v>
      </c>
    </row>
    <row r="10" spans="1:8" x14ac:dyDescent="0.35">
      <c r="A10" s="466" t="s">
        <v>1053</v>
      </c>
      <c r="B10" s="461">
        <v>43923</v>
      </c>
      <c r="C10" s="19">
        <v>920114</v>
      </c>
      <c r="D10" s="18" t="s">
        <v>1032</v>
      </c>
      <c r="E10" s="44">
        <v>22.02</v>
      </c>
      <c r="F10" s="19">
        <v>20263669</v>
      </c>
      <c r="G10" s="18" t="s">
        <v>1054</v>
      </c>
      <c r="H10" s="18" t="s">
        <v>1034</v>
      </c>
    </row>
    <row r="11" spans="1:8" x14ac:dyDescent="0.35">
      <c r="A11" s="467" t="s">
        <v>1055</v>
      </c>
      <c r="B11" s="463">
        <v>43935</v>
      </c>
      <c r="C11" s="265">
        <v>920054</v>
      </c>
      <c r="D11" s="264" t="s">
        <v>1032</v>
      </c>
      <c r="E11" s="462">
        <v>17.38</v>
      </c>
      <c r="F11" s="265">
        <v>15990543</v>
      </c>
      <c r="G11" s="264" t="s">
        <v>1043</v>
      </c>
      <c r="H11" s="264" t="s">
        <v>1034</v>
      </c>
    </row>
    <row r="12" spans="1:8" x14ac:dyDescent="0.35">
      <c r="A12" s="466" t="s">
        <v>1056</v>
      </c>
      <c r="B12" s="461">
        <v>43957</v>
      </c>
      <c r="C12" s="19">
        <v>949796</v>
      </c>
      <c r="D12" s="18" t="s">
        <v>1045</v>
      </c>
      <c r="E12" s="44">
        <v>11.83</v>
      </c>
      <c r="F12" s="19">
        <v>11232290</v>
      </c>
      <c r="G12" s="18" t="s">
        <v>1036</v>
      </c>
      <c r="H12" s="18" t="s">
        <v>1034</v>
      </c>
    </row>
    <row r="13" spans="1:8" x14ac:dyDescent="0.35">
      <c r="A13" s="467" t="s">
        <v>1057</v>
      </c>
      <c r="B13" s="463">
        <v>43959</v>
      </c>
      <c r="C13" s="265">
        <v>921344</v>
      </c>
      <c r="D13" s="264" t="s">
        <v>1032</v>
      </c>
      <c r="E13" s="462">
        <v>14.13</v>
      </c>
      <c r="F13" s="265">
        <v>13014906</v>
      </c>
      <c r="G13" s="264" t="s">
        <v>1036</v>
      </c>
      <c r="H13" s="264" t="s">
        <v>1058</v>
      </c>
    </row>
    <row r="14" spans="1:8" x14ac:dyDescent="0.35">
      <c r="A14" s="466" t="s">
        <v>1059</v>
      </c>
      <c r="B14" s="461">
        <v>43970</v>
      </c>
      <c r="C14" s="19">
        <v>920883</v>
      </c>
      <c r="D14" s="18" t="s">
        <v>1032</v>
      </c>
      <c r="E14" s="44">
        <v>18.09</v>
      </c>
      <c r="F14" s="19">
        <v>16655092</v>
      </c>
      <c r="G14" s="18" t="s">
        <v>1060</v>
      </c>
      <c r="H14" s="18" t="s">
        <v>1034</v>
      </c>
    </row>
    <row r="15" spans="1:8" x14ac:dyDescent="0.35">
      <c r="A15" s="467" t="s">
        <v>1061</v>
      </c>
      <c r="B15" s="463">
        <v>43993</v>
      </c>
      <c r="C15" s="265">
        <v>43137</v>
      </c>
      <c r="D15" s="264" t="s">
        <v>1039</v>
      </c>
      <c r="E15" s="462">
        <v>23.15</v>
      </c>
      <c r="F15" s="265">
        <v>998801</v>
      </c>
      <c r="G15" s="264" t="s">
        <v>1062</v>
      </c>
      <c r="H15" s="264" t="s">
        <v>1041</v>
      </c>
    </row>
    <row r="16" spans="1:8" x14ac:dyDescent="0.35">
      <c r="A16" s="466" t="s">
        <v>1063</v>
      </c>
      <c r="B16" s="461">
        <v>44017</v>
      </c>
      <c r="C16" s="19">
        <v>920253</v>
      </c>
      <c r="D16" s="18" t="s">
        <v>1032</v>
      </c>
      <c r="E16" s="44">
        <v>42.56</v>
      </c>
      <c r="F16" s="19">
        <v>39165056</v>
      </c>
      <c r="G16" s="18" t="s">
        <v>1036</v>
      </c>
      <c r="H16" s="18" t="s">
        <v>1034</v>
      </c>
    </row>
    <row r="17" spans="1:8" x14ac:dyDescent="0.35">
      <c r="A17" s="467" t="s">
        <v>1064</v>
      </c>
      <c r="B17" s="463">
        <v>44029</v>
      </c>
      <c r="C17" s="265">
        <v>919824</v>
      </c>
      <c r="D17" s="264" t="s">
        <v>1032</v>
      </c>
      <c r="E17" s="462">
        <v>42.68</v>
      </c>
      <c r="F17" s="265">
        <v>39253506</v>
      </c>
      <c r="G17" s="264" t="s">
        <v>1065</v>
      </c>
      <c r="H17" s="264" t="s">
        <v>1034</v>
      </c>
    </row>
    <row r="18" spans="1:8" x14ac:dyDescent="0.35">
      <c r="A18" s="466" t="s">
        <v>1066</v>
      </c>
      <c r="B18" s="461">
        <v>44041</v>
      </c>
      <c r="C18" s="19">
        <v>919284</v>
      </c>
      <c r="D18" s="18" t="s">
        <v>1032</v>
      </c>
      <c r="E18" s="44">
        <v>42.41</v>
      </c>
      <c r="F18" s="19">
        <v>38985897</v>
      </c>
      <c r="G18" s="18" t="s">
        <v>1036</v>
      </c>
      <c r="H18" s="18" t="s">
        <v>1067</v>
      </c>
    </row>
    <row r="19" spans="1:8" x14ac:dyDescent="0.35">
      <c r="A19" s="467" t="s">
        <v>1068</v>
      </c>
      <c r="B19" s="463">
        <v>44056</v>
      </c>
      <c r="C19" s="265">
        <v>266610</v>
      </c>
      <c r="D19" s="264" t="s">
        <v>1069</v>
      </c>
      <c r="E19" s="462">
        <v>12.37</v>
      </c>
      <c r="F19" s="265">
        <v>3297231</v>
      </c>
      <c r="G19" s="264" t="s">
        <v>1070</v>
      </c>
      <c r="H19" s="264" t="s">
        <v>1071</v>
      </c>
    </row>
    <row r="20" spans="1:8" x14ac:dyDescent="0.35">
      <c r="A20" s="466" t="s">
        <v>1072</v>
      </c>
      <c r="B20" s="461">
        <v>44071</v>
      </c>
      <c r="C20" s="19">
        <v>921101</v>
      </c>
      <c r="D20" s="18" t="s">
        <v>1032</v>
      </c>
      <c r="E20" s="44">
        <v>41.27</v>
      </c>
      <c r="F20" s="19">
        <v>38017533</v>
      </c>
      <c r="G20" s="18" t="s">
        <v>1036</v>
      </c>
      <c r="H20" s="18" t="s">
        <v>1034</v>
      </c>
    </row>
    <row r="21" spans="1:8" x14ac:dyDescent="0.35">
      <c r="A21" s="467" t="s">
        <v>1073</v>
      </c>
      <c r="B21" s="463">
        <v>44103</v>
      </c>
      <c r="C21" s="265">
        <v>916737</v>
      </c>
      <c r="D21" s="264" t="s">
        <v>1032</v>
      </c>
      <c r="E21" s="462">
        <v>38.200000000000003</v>
      </c>
      <c r="F21" s="265">
        <v>35015683</v>
      </c>
      <c r="G21" s="264" t="s">
        <v>1060</v>
      </c>
      <c r="H21" s="264" t="s">
        <v>1034</v>
      </c>
    </row>
    <row r="22" spans="1:8" x14ac:dyDescent="0.35">
      <c r="A22" s="466" t="s">
        <v>1074</v>
      </c>
      <c r="B22" s="461">
        <v>44086</v>
      </c>
      <c r="C22" s="19">
        <v>920199</v>
      </c>
      <c r="D22" s="18" t="s">
        <v>1032</v>
      </c>
      <c r="E22" s="44">
        <v>39.47</v>
      </c>
      <c r="F22" s="19">
        <v>36318400</v>
      </c>
      <c r="G22" s="18" t="s">
        <v>1075</v>
      </c>
      <c r="H22" s="18" t="s">
        <v>1034</v>
      </c>
    </row>
    <row r="23" spans="1:8" x14ac:dyDescent="0.35">
      <c r="A23" s="467" t="s">
        <v>1076</v>
      </c>
      <c r="B23" s="463">
        <v>44122</v>
      </c>
      <c r="C23" s="265">
        <v>39291</v>
      </c>
      <c r="D23" s="264" t="s">
        <v>1039</v>
      </c>
      <c r="E23" s="462">
        <v>34.92</v>
      </c>
      <c r="F23" s="265">
        <v>1372035</v>
      </c>
      <c r="G23" s="264" t="s">
        <v>1077</v>
      </c>
      <c r="H23" s="264" t="s">
        <v>1078</v>
      </c>
    </row>
    <row r="24" spans="1:8" x14ac:dyDescent="0.35">
      <c r="A24" s="466" t="s">
        <v>1079</v>
      </c>
      <c r="B24" s="461">
        <v>44137</v>
      </c>
      <c r="C24" s="19">
        <v>921066</v>
      </c>
      <c r="D24" s="18" t="s">
        <v>1032</v>
      </c>
      <c r="E24" s="44">
        <v>36.479999999999997</v>
      </c>
      <c r="F24" s="19">
        <v>33598648</v>
      </c>
      <c r="G24" s="18" t="s">
        <v>1080</v>
      </c>
      <c r="H24" s="18" t="s">
        <v>1034</v>
      </c>
    </row>
    <row r="25" spans="1:8" x14ac:dyDescent="0.35">
      <c r="A25" s="467" t="s">
        <v>1081</v>
      </c>
      <c r="B25" s="463">
        <v>44143</v>
      </c>
      <c r="C25" s="265">
        <v>939946</v>
      </c>
      <c r="D25" s="264" t="s">
        <v>1045</v>
      </c>
      <c r="E25" s="462">
        <v>38.97</v>
      </c>
      <c r="F25" s="265">
        <v>36632502</v>
      </c>
      <c r="G25" s="264" t="s">
        <v>1082</v>
      </c>
      <c r="H25" s="264" t="s">
        <v>1051</v>
      </c>
    </row>
    <row r="26" spans="1:8" x14ac:dyDescent="0.35">
      <c r="A26" s="466" t="s">
        <v>1083</v>
      </c>
      <c r="B26" s="461">
        <v>44149</v>
      </c>
      <c r="C26" s="19">
        <v>922035</v>
      </c>
      <c r="D26" s="18" t="s">
        <v>1032</v>
      </c>
      <c r="E26" s="44">
        <v>42.07</v>
      </c>
      <c r="F26" s="19">
        <v>38790939</v>
      </c>
      <c r="G26" s="18" t="s">
        <v>1084</v>
      </c>
      <c r="H26" s="18" t="s">
        <v>1085</v>
      </c>
    </row>
    <row r="27" spans="1:8" x14ac:dyDescent="0.35">
      <c r="A27" s="467" t="s">
        <v>1086</v>
      </c>
      <c r="B27" s="463">
        <v>44165</v>
      </c>
      <c r="C27" s="265">
        <v>904823</v>
      </c>
      <c r="D27" s="264" t="s">
        <v>1032</v>
      </c>
      <c r="E27" s="462">
        <v>46.1</v>
      </c>
      <c r="F27" s="265">
        <v>41708722</v>
      </c>
      <c r="G27" s="264" t="s">
        <v>1043</v>
      </c>
      <c r="H27" s="264" t="s">
        <v>1034</v>
      </c>
    </row>
    <row r="28" spans="1:8" x14ac:dyDescent="0.35">
      <c r="A28" s="466" t="s">
        <v>1087</v>
      </c>
      <c r="B28" s="461">
        <v>44187</v>
      </c>
      <c r="C28" s="19">
        <v>920993</v>
      </c>
      <c r="D28" s="18" t="s">
        <v>1032</v>
      </c>
      <c r="E28" s="44">
        <v>50.9</v>
      </c>
      <c r="F28" s="19">
        <v>46877630</v>
      </c>
      <c r="G28" s="18" t="s">
        <v>1043</v>
      </c>
      <c r="H28" s="18" t="s">
        <v>1034</v>
      </c>
    </row>
    <row r="29" spans="1:8" ht="12.5" thickBot="1" x14ac:dyDescent="0.4">
      <c r="A29" s="467" t="s">
        <v>1088</v>
      </c>
      <c r="B29" s="463">
        <v>44195</v>
      </c>
      <c r="C29" s="265">
        <v>479996</v>
      </c>
      <c r="D29" s="264" t="s">
        <v>1049</v>
      </c>
      <c r="E29" s="462">
        <v>53.68</v>
      </c>
      <c r="F29" s="265">
        <v>25765225</v>
      </c>
      <c r="G29" s="264" t="s">
        <v>1089</v>
      </c>
      <c r="H29" s="264" t="s">
        <v>1051</v>
      </c>
    </row>
    <row r="30" spans="1:8" ht="12.5" thickBot="1" x14ac:dyDescent="0.4">
      <c r="A30" s="468" t="s">
        <v>598</v>
      </c>
      <c r="B30" s="465"/>
      <c r="C30" s="2" t="s">
        <v>75</v>
      </c>
      <c r="D30" s="2"/>
      <c r="E30" s="464"/>
      <c r="F30" s="2" t="s">
        <v>1090</v>
      </c>
      <c r="G30" s="465"/>
      <c r="H30" s="465"/>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5A2D-DE61-415F-95A7-7CB54BC50188}">
  <dimension ref="A1:D14"/>
  <sheetViews>
    <sheetView workbookViewId="0">
      <selection activeCell="E14" sqref="E13:E14"/>
    </sheetView>
  </sheetViews>
  <sheetFormatPr defaultRowHeight="12" x14ac:dyDescent="0.35"/>
  <cols>
    <col min="1" max="1" width="8.7265625" style="365"/>
    <col min="2" max="2" width="31.54296875" style="365" bestFit="1" customWidth="1"/>
    <col min="3" max="3" width="8.7265625" style="365"/>
    <col min="4" max="4" width="13.08984375" style="365" bestFit="1" customWidth="1"/>
    <col min="5" max="16384" width="8.7265625" style="365"/>
  </cols>
  <sheetData>
    <row r="1" spans="1:4" x14ac:dyDescent="0.35">
      <c r="A1" s="478" t="s">
        <v>1164</v>
      </c>
    </row>
    <row r="3" spans="1:4" ht="24" customHeight="1" x14ac:dyDescent="0.35">
      <c r="B3" s="619" t="s">
        <v>770</v>
      </c>
      <c r="C3" s="625" t="s">
        <v>771</v>
      </c>
      <c r="D3" s="619" t="s">
        <v>772</v>
      </c>
    </row>
    <row r="4" spans="1:4" x14ac:dyDescent="0.35">
      <c r="B4" s="619"/>
      <c r="C4" s="625" t="s">
        <v>773</v>
      </c>
      <c r="D4" s="619"/>
    </row>
    <row r="5" spans="1:4" x14ac:dyDescent="0.35">
      <c r="B5" s="106" t="s">
        <v>774</v>
      </c>
      <c r="C5" s="441">
        <v>238096</v>
      </c>
      <c r="D5" s="621">
        <v>0.53159999999999996</v>
      </c>
    </row>
    <row r="6" spans="1:4" x14ac:dyDescent="0.35">
      <c r="B6" s="30" t="s">
        <v>390</v>
      </c>
      <c r="C6" s="22">
        <v>46764</v>
      </c>
      <c r="D6" s="23">
        <v>0.10440000000000001</v>
      </c>
    </row>
    <row r="7" spans="1:4" x14ac:dyDescent="0.35">
      <c r="B7" s="106" t="s">
        <v>605</v>
      </c>
      <c r="C7" s="441">
        <v>58397</v>
      </c>
      <c r="D7" s="621">
        <v>0.13039999999999999</v>
      </c>
    </row>
    <row r="8" spans="1:4" x14ac:dyDescent="0.35">
      <c r="B8" s="30" t="s">
        <v>775</v>
      </c>
      <c r="C8" s="22">
        <v>6899</v>
      </c>
      <c r="D8" s="23">
        <v>1.54E-2</v>
      </c>
    </row>
    <row r="9" spans="1:4" x14ac:dyDescent="0.35">
      <c r="B9" s="106" t="s">
        <v>392</v>
      </c>
      <c r="C9" s="441">
        <v>36783</v>
      </c>
      <c r="D9" s="621">
        <v>8.2100000000000006E-2</v>
      </c>
    </row>
    <row r="10" spans="1:4" x14ac:dyDescent="0.35">
      <c r="B10" s="30" t="s">
        <v>776</v>
      </c>
      <c r="C10" s="22">
        <v>34655</v>
      </c>
      <c r="D10" s="23">
        <v>7.7399999999999997E-2</v>
      </c>
    </row>
    <row r="11" spans="1:4" x14ac:dyDescent="0.35">
      <c r="B11" s="106" t="s">
        <v>198</v>
      </c>
      <c r="C11" s="441">
        <v>7842</v>
      </c>
      <c r="D11" s="621">
        <v>1.7500000000000002E-2</v>
      </c>
    </row>
    <row r="12" spans="1:4" x14ac:dyDescent="0.35">
      <c r="B12" s="30" t="s">
        <v>777</v>
      </c>
      <c r="C12" s="22">
        <v>7286</v>
      </c>
      <c r="D12" s="23">
        <v>1.6299999999999999E-2</v>
      </c>
    </row>
    <row r="13" spans="1:4" ht="12.5" thickBot="1" x14ac:dyDescent="0.4">
      <c r="B13" s="106" t="s">
        <v>778</v>
      </c>
      <c r="C13" s="441">
        <v>11145</v>
      </c>
      <c r="D13" s="621">
        <v>2.4899999999999999E-2</v>
      </c>
    </row>
    <row r="14" spans="1:4" ht="12.5" thickBot="1" x14ac:dyDescent="0.4">
      <c r="B14" s="626" t="s">
        <v>182</v>
      </c>
      <c r="C14" s="623">
        <v>447867</v>
      </c>
      <c r="D14" s="627">
        <v>1</v>
      </c>
    </row>
  </sheetData>
  <mergeCells count="2">
    <mergeCell ref="B3:B4"/>
    <mergeCell ref="D3:D4"/>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16DA1-FD6B-4EB0-9803-7B0D847063E6}">
  <dimension ref="A1:D11"/>
  <sheetViews>
    <sheetView workbookViewId="0">
      <selection activeCell="E14" sqref="E13:E14"/>
    </sheetView>
  </sheetViews>
  <sheetFormatPr defaultRowHeight="12" x14ac:dyDescent="0.35"/>
  <cols>
    <col min="1" max="1" width="8.7265625" style="365"/>
    <col min="2" max="2" width="47.90625" style="365" bestFit="1" customWidth="1"/>
    <col min="3" max="16384" width="8.7265625" style="365"/>
  </cols>
  <sheetData>
    <row r="1" spans="1:4" x14ac:dyDescent="0.35">
      <c r="A1" s="478" t="s">
        <v>1163</v>
      </c>
    </row>
    <row r="3" spans="1:4" x14ac:dyDescent="0.35">
      <c r="B3" s="619" t="s">
        <v>384</v>
      </c>
      <c r="C3" s="344" t="s">
        <v>779</v>
      </c>
      <c r="D3" s="620" t="s">
        <v>576</v>
      </c>
    </row>
    <row r="4" spans="1:4" x14ac:dyDescent="0.35">
      <c r="B4" s="619"/>
      <c r="C4" s="344" t="s">
        <v>780</v>
      </c>
      <c r="D4" s="620"/>
    </row>
    <row r="5" spans="1:4" x14ac:dyDescent="0.35">
      <c r="B5" s="106" t="s">
        <v>387</v>
      </c>
      <c r="C5" s="441">
        <v>244995</v>
      </c>
      <c r="D5" s="621">
        <v>0.54700000000000004</v>
      </c>
    </row>
    <row r="6" spans="1:4" x14ac:dyDescent="0.35">
      <c r="B6" s="30" t="s">
        <v>781</v>
      </c>
      <c r="C6" s="22">
        <v>81668</v>
      </c>
      <c r="D6" s="23">
        <v>0.18229999999999999</v>
      </c>
    </row>
    <row r="7" spans="1:4" x14ac:dyDescent="0.35">
      <c r="B7" s="106" t="s">
        <v>782</v>
      </c>
      <c r="C7" s="441">
        <v>28488</v>
      </c>
      <c r="D7" s="621">
        <v>6.3600000000000004E-2</v>
      </c>
    </row>
    <row r="8" spans="1:4" x14ac:dyDescent="0.35">
      <c r="B8" s="30" t="s">
        <v>783</v>
      </c>
      <c r="C8" s="22">
        <v>24222</v>
      </c>
      <c r="D8" s="23">
        <v>5.4100000000000002E-2</v>
      </c>
    </row>
    <row r="9" spans="1:4" x14ac:dyDescent="0.35">
      <c r="B9" s="106" t="s">
        <v>784</v>
      </c>
      <c r="C9" s="441">
        <v>17135</v>
      </c>
      <c r="D9" s="621">
        <v>3.8300000000000001E-2</v>
      </c>
    </row>
    <row r="10" spans="1:4" ht="12.5" thickBot="1" x14ac:dyDescent="0.4">
      <c r="B10" s="30" t="s">
        <v>682</v>
      </c>
      <c r="C10" s="22">
        <v>51359</v>
      </c>
      <c r="D10" s="23">
        <v>0.1147</v>
      </c>
    </row>
    <row r="11" spans="1:4" ht="12.5" thickBot="1" x14ac:dyDescent="0.4">
      <c r="B11" s="622" t="s">
        <v>182</v>
      </c>
      <c r="C11" s="623">
        <v>447867</v>
      </c>
      <c r="D11" s="624">
        <v>1</v>
      </c>
    </row>
  </sheetData>
  <mergeCells count="2">
    <mergeCell ref="B3:B4"/>
    <mergeCell ref="D3:D4"/>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9D2B3-0C36-4044-AB20-4A6E0BDC6F48}">
  <dimension ref="A1:D9"/>
  <sheetViews>
    <sheetView workbookViewId="0">
      <selection activeCell="E14" sqref="E13:E14"/>
    </sheetView>
  </sheetViews>
  <sheetFormatPr defaultRowHeight="12" x14ac:dyDescent="0.35"/>
  <cols>
    <col min="1" max="1" width="8.7265625" style="365"/>
    <col min="2" max="2" width="20.7265625" style="365" bestFit="1" customWidth="1"/>
    <col min="3" max="16384" width="8.7265625" style="365"/>
  </cols>
  <sheetData>
    <row r="1" spans="1:4" x14ac:dyDescent="0.35">
      <c r="A1" s="478" t="s">
        <v>1162</v>
      </c>
    </row>
    <row r="3" spans="1:4" ht="12.5" thickBot="1" x14ac:dyDescent="0.4">
      <c r="B3" s="28" t="s">
        <v>785</v>
      </c>
      <c r="C3" s="29" t="s">
        <v>786</v>
      </c>
      <c r="D3" s="29" t="s">
        <v>2</v>
      </c>
    </row>
    <row r="4" spans="1:4" x14ac:dyDescent="0.35">
      <c r="B4" s="18" t="s">
        <v>385</v>
      </c>
      <c r="C4" s="19">
        <v>397101</v>
      </c>
      <c r="D4" s="20">
        <v>0.88660000000000005</v>
      </c>
    </row>
    <row r="5" spans="1:4" x14ac:dyDescent="0.35">
      <c r="B5" s="264" t="s">
        <v>787</v>
      </c>
      <c r="C5" s="265">
        <v>42243</v>
      </c>
      <c r="D5" s="266">
        <v>9.4299999999999995E-2</v>
      </c>
    </row>
    <row r="6" spans="1:4" x14ac:dyDescent="0.35">
      <c r="B6" s="18" t="s">
        <v>788</v>
      </c>
      <c r="C6" s="19">
        <v>2787</v>
      </c>
      <c r="D6" s="20">
        <v>6.1999999999999998E-3</v>
      </c>
    </row>
    <row r="7" spans="1:4" ht="12.5" thickBot="1" x14ac:dyDescent="0.4">
      <c r="B7" s="603" t="s">
        <v>789</v>
      </c>
      <c r="C7" s="617">
        <v>5737</v>
      </c>
      <c r="D7" s="604">
        <v>1.2800000000000001E-2</v>
      </c>
    </row>
    <row r="8" spans="1:4" ht="13" thickTop="1" thickBot="1" x14ac:dyDescent="0.4">
      <c r="B8" s="605" t="s">
        <v>12</v>
      </c>
      <c r="C8" s="611">
        <v>447867</v>
      </c>
      <c r="D8" s="607">
        <v>1</v>
      </c>
    </row>
    <row r="9" spans="1:4" ht="12.5" thickTop="1" x14ac:dyDescent="0.35"/>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26401-C258-4C37-B90B-AAF773B84246}">
  <dimension ref="A1:E11"/>
  <sheetViews>
    <sheetView workbookViewId="0">
      <selection activeCell="H22" sqref="H22"/>
    </sheetView>
  </sheetViews>
  <sheetFormatPr defaultRowHeight="12" x14ac:dyDescent="0.35"/>
  <cols>
    <col min="1" max="1" width="8.7265625" style="365"/>
    <col min="2" max="2" width="26.453125" style="365" bestFit="1" customWidth="1"/>
    <col min="3" max="16384" width="8.7265625" style="365"/>
  </cols>
  <sheetData>
    <row r="1" spans="1:5" x14ac:dyDescent="0.35">
      <c r="A1" s="478" t="s">
        <v>1161</v>
      </c>
    </row>
    <row r="3" spans="1:5" ht="12.5" thickBot="1" x14ac:dyDescent="0.4">
      <c r="B3" s="28" t="s">
        <v>204</v>
      </c>
      <c r="C3" s="29" t="s">
        <v>790</v>
      </c>
      <c r="D3" s="29" t="s">
        <v>2</v>
      </c>
      <c r="E3" s="29" t="s">
        <v>791</v>
      </c>
    </row>
    <row r="4" spans="1:5" x14ac:dyDescent="0.35">
      <c r="B4" s="18" t="s">
        <v>643</v>
      </c>
      <c r="C4" s="19">
        <v>3659.0323749999998</v>
      </c>
      <c r="D4" s="20">
        <v>0.19900000000000001</v>
      </c>
      <c r="E4" s="20">
        <v>0.19900000000000001</v>
      </c>
    </row>
    <row r="5" spans="1:5" x14ac:dyDescent="0.35">
      <c r="B5" s="264" t="s">
        <v>640</v>
      </c>
      <c r="C5" s="265">
        <v>3894.3403480000002</v>
      </c>
      <c r="D5" s="266">
        <v>0.21179999999999999</v>
      </c>
      <c r="E5" s="266">
        <v>0.4108</v>
      </c>
    </row>
    <row r="6" spans="1:5" x14ac:dyDescent="0.35">
      <c r="B6" s="18" t="s">
        <v>792</v>
      </c>
      <c r="C6" s="19">
        <v>2832.0168570000001</v>
      </c>
      <c r="D6" s="20">
        <v>0.154</v>
      </c>
      <c r="E6" s="20">
        <v>0.56479999999999997</v>
      </c>
    </row>
    <row r="7" spans="1:5" x14ac:dyDescent="0.35">
      <c r="B7" s="264" t="s">
        <v>642</v>
      </c>
      <c r="C7" s="265">
        <v>2718.4526080000001</v>
      </c>
      <c r="D7" s="266">
        <v>0.1479</v>
      </c>
      <c r="E7" s="266">
        <v>0.7127</v>
      </c>
    </row>
    <row r="8" spans="1:5" x14ac:dyDescent="0.35">
      <c r="B8" s="18" t="s">
        <v>645</v>
      </c>
      <c r="C8" s="19">
        <v>2591.2310130000001</v>
      </c>
      <c r="D8" s="20">
        <v>0.1409</v>
      </c>
      <c r="E8" s="20">
        <v>0.85360000000000003</v>
      </c>
    </row>
    <row r="9" spans="1:5" ht="12.5" thickBot="1" x14ac:dyDescent="0.4">
      <c r="B9" s="603" t="s">
        <v>646</v>
      </c>
      <c r="C9" s="617">
        <v>2691.4798300000002</v>
      </c>
      <c r="D9" s="604">
        <v>0.1464</v>
      </c>
      <c r="E9" s="604">
        <v>1</v>
      </c>
    </row>
    <row r="10" spans="1:5" ht="13" thickTop="1" thickBot="1" x14ac:dyDescent="0.4">
      <c r="B10" s="605" t="s">
        <v>12</v>
      </c>
      <c r="C10" s="618">
        <v>18387</v>
      </c>
      <c r="D10" s="607">
        <v>1</v>
      </c>
      <c r="E10" s="607">
        <v>1</v>
      </c>
    </row>
    <row r="11" spans="1:5" ht="12.5" thickTop="1" x14ac:dyDescent="0.35"/>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37414-4568-4876-888B-206AD94E6446}">
  <dimension ref="A1:F29"/>
  <sheetViews>
    <sheetView topLeftCell="A11" workbookViewId="0">
      <selection activeCell="E14" sqref="E13:E14"/>
    </sheetView>
  </sheetViews>
  <sheetFormatPr defaultRowHeight="12" x14ac:dyDescent="0.35"/>
  <cols>
    <col min="1" max="1" width="8.7265625" style="365"/>
    <col min="2" max="2" width="41.1796875" style="365" bestFit="1" customWidth="1"/>
    <col min="3" max="16384" width="8.7265625" style="365"/>
  </cols>
  <sheetData>
    <row r="1" spans="1:6" x14ac:dyDescent="0.35">
      <c r="A1" s="478" t="s">
        <v>1160</v>
      </c>
    </row>
    <row r="3" spans="1:6" ht="24.5" thickBot="1" x14ac:dyDescent="0.4">
      <c r="B3" s="235" t="s">
        <v>204</v>
      </c>
      <c r="C3" s="16" t="s">
        <v>793</v>
      </c>
      <c r="D3" s="17" t="s">
        <v>794</v>
      </c>
      <c r="E3" s="17" t="s">
        <v>2</v>
      </c>
      <c r="F3" s="17" t="s">
        <v>795</v>
      </c>
    </row>
    <row r="4" spans="1:6" x14ac:dyDescent="0.35">
      <c r="B4" s="261" t="s">
        <v>796</v>
      </c>
      <c r="C4" s="261" t="s">
        <v>385</v>
      </c>
      <c r="D4" s="262">
        <v>4587</v>
      </c>
      <c r="E4" s="263">
        <v>0.2495</v>
      </c>
      <c r="F4" s="263">
        <v>0.2495</v>
      </c>
    </row>
    <row r="5" spans="1:6" x14ac:dyDescent="0.35">
      <c r="B5" s="264" t="s">
        <v>797</v>
      </c>
      <c r="C5" s="264" t="s">
        <v>788</v>
      </c>
      <c r="D5" s="265">
        <v>4138</v>
      </c>
      <c r="E5" s="266">
        <v>0.22500000000000001</v>
      </c>
      <c r="F5" s="266">
        <v>0.47449999999999998</v>
      </c>
    </row>
    <row r="6" spans="1:6" x14ac:dyDescent="0.35">
      <c r="B6" s="261" t="s">
        <v>798</v>
      </c>
      <c r="C6" s="261" t="s">
        <v>788</v>
      </c>
      <c r="D6" s="262">
        <v>1768</v>
      </c>
      <c r="E6" s="263">
        <v>9.6199999999999994E-2</v>
      </c>
      <c r="F6" s="263">
        <v>0.57069999999999999</v>
      </c>
    </row>
    <row r="7" spans="1:6" x14ac:dyDescent="0.35">
      <c r="B7" s="264" t="s">
        <v>799</v>
      </c>
      <c r="C7" s="264" t="s">
        <v>788</v>
      </c>
      <c r="D7" s="265">
        <v>1723</v>
      </c>
      <c r="E7" s="266">
        <v>9.3700000000000006E-2</v>
      </c>
      <c r="F7" s="266">
        <v>0.66439999999999999</v>
      </c>
    </row>
    <row r="8" spans="1:6" x14ac:dyDescent="0.35">
      <c r="B8" s="261" t="s">
        <v>800</v>
      </c>
      <c r="C8" s="261" t="s">
        <v>385</v>
      </c>
      <c r="D8" s="262">
        <v>1386</v>
      </c>
      <c r="E8" s="263">
        <v>7.5399999999999995E-2</v>
      </c>
      <c r="F8" s="263">
        <v>0.73980000000000001</v>
      </c>
    </row>
    <row r="9" spans="1:6" x14ac:dyDescent="0.35">
      <c r="B9" s="264" t="s">
        <v>801</v>
      </c>
      <c r="C9" s="264" t="s">
        <v>788</v>
      </c>
      <c r="D9" s="265">
        <v>1281</v>
      </c>
      <c r="E9" s="266">
        <v>6.9699999999999998E-2</v>
      </c>
      <c r="F9" s="266">
        <v>0.80940000000000001</v>
      </c>
    </row>
    <row r="10" spans="1:6" x14ac:dyDescent="0.35">
      <c r="B10" s="261" t="s">
        <v>802</v>
      </c>
      <c r="C10" s="261" t="s">
        <v>787</v>
      </c>
      <c r="D10" s="262">
        <v>1171</v>
      </c>
      <c r="E10" s="263">
        <v>6.3700000000000007E-2</v>
      </c>
      <c r="F10" s="263">
        <v>0.87309999999999999</v>
      </c>
    </row>
    <row r="11" spans="1:6" x14ac:dyDescent="0.35">
      <c r="B11" s="264" t="s">
        <v>803</v>
      </c>
      <c r="C11" s="264" t="s">
        <v>788</v>
      </c>
      <c r="D11" s="265">
        <v>1159</v>
      </c>
      <c r="E11" s="266">
        <v>6.3E-2</v>
      </c>
      <c r="F11" s="266">
        <v>0.93610000000000004</v>
      </c>
    </row>
    <row r="12" spans="1:6" x14ac:dyDescent="0.35">
      <c r="B12" s="261" t="s">
        <v>804</v>
      </c>
      <c r="C12" s="261" t="s">
        <v>787</v>
      </c>
      <c r="D12" s="267">
        <v>424</v>
      </c>
      <c r="E12" s="263">
        <v>2.3099999999999999E-2</v>
      </c>
      <c r="F12" s="263">
        <v>0.95920000000000005</v>
      </c>
    </row>
    <row r="13" spans="1:6" x14ac:dyDescent="0.35">
      <c r="B13" s="264" t="s">
        <v>805</v>
      </c>
      <c r="C13" s="264" t="s">
        <v>787</v>
      </c>
      <c r="D13" s="1">
        <v>163</v>
      </c>
      <c r="E13" s="266">
        <v>8.8999999999999999E-3</v>
      </c>
      <c r="F13" s="266">
        <v>0.96809999999999996</v>
      </c>
    </row>
    <row r="14" spans="1:6" x14ac:dyDescent="0.35">
      <c r="B14" s="261" t="s">
        <v>806</v>
      </c>
      <c r="C14" s="261" t="s">
        <v>787</v>
      </c>
      <c r="D14" s="267">
        <v>146</v>
      </c>
      <c r="E14" s="263">
        <v>7.9000000000000008E-3</v>
      </c>
      <c r="F14" s="263">
        <v>0.97599999999999998</v>
      </c>
    </row>
    <row r="15" spans="1:6" x14ac:dyDescent="0.35">
      <c r="B15" s="264" t="s">
        <v>492</v>
      </c>
      <c r="C15" s="264" t="s">
        <v>385</v>
      </c>
      <c r="D15" s="1">
        <v>113</v>
      </c>
      <c r="E15" s="266">
        <v>6.1000000000000004E-3</v>
      </c>
      <c r="F15" s="266">
        <v>0.98219999999999996</v>
      </c>
    </row>
    <row r="16" spans="1:6" x14ac:dyDescent="0.35">
      <c r="B16" s="261" t="s">
        <v>807</v>
      </c>
      <c r="C16" s="261" t="s">
        <v>787</v>
      </c>
      <c r="D16" s="267">
        <v>95</v>
      </c>
      <c r="E16" s="263">
        <v>5.1999999999999998E-3</v>
      </c>
      <c r="F16" s="263">
        <v>0.98740000000000006</v>
      </c>
    </row>
    <row r="17" spans="2:6" x14ac:dyDescent="0.35">
      <c r="B17" s="264" t="s">
        <v>808</v>
      </c>
      <c r="C17" s="264" t="s">
        <v>385</v>
      </c>
      <c r="D17" s="1">
        <v>61</v>
      </c>
      <c r="E17" s="266">
        <v>3.3E-3</v>
      </c>
      <c r="F17" s="266">
        <v>0.99070000000000003</v>
      </c>
    </row>
    <row r="18" spans="2:6" x14ac:dyDescent="0.35">
      <c r="B18" s="261" t="s">
        <v>809</v>
      </c>
      <c r="C18" s="261" t="s">
        <v>787</v>
      </c>
      <c r="D18" s="267">
        <v>59</v>
      </c>
      <c r="E18" s="263">
        <v>3.2000000000000002E-3</v>
      </c>
      <c r="F18" s="263">
        <v>0.99390000000000001</v>
      </c>
    </row>
    <row r="19" spans="2:6" x14ac:dyDescent="0.35">
      <c r="B19" s="264" t="s">
        <v>810</v>
      </c>
      <c r="C19" s="264" t="s">
        <v>787</v>
      </c>
      <c r="D19" s="1">
        <v>34</v>
      </c>
      <c r="E19" s="266">
        <v>1.8E-3</v>
      </c>
      <c r="F19" s="266">
        <v>0.99570000000000003</v>
      </c>
    </row>
    <row r="20" spans="2:6" x14ac:dyDescent="0.35">
      <c r="B20" s="261" t="s">
        <v>811</v>
      </c>
      <c r="C20" s="261" t="s">
        <v>787</v>
      </c>
      <c r="D20" s="267">
        <v>33</v>
      </c>
      <c r="E20" s="263">
        <v>1.8E-3</v>
      </c>
      <c r="F20" s="263">
        <v>0.99750000000000005</v>
      </c>
    </row>
    <row r="21" spans="2:6" x14ac:dyDescent="0.35">
      <c r="B21" s="264" t="s">
        <v>812</v>
      </c>
      <c r="C21" s="264" t="s">
        <v>787</v>
      </c>
      <c r="D21" s="1">
        <v>25</v>
      </c>
      <c r="E21" s="266">
        <v>1.2999999999999999E-3</v>
      </c>
      <c r="F21" s="266">
        <v>0.99880000000000002</v>
      </c>
    </row>
    <row r="22" spans="2:6" x14ac:dyDescent="0.35">
      <c r="B22" s="261" t="s">
        <v>813</v>
      </c>
      <c r="C22" s="261" t="s">
        <v>787</v>
      </c>
      <c r="D22" s="267">
        <v>10</v>
      </c>
      <c r="E22" s="263">
        <v>5.9999999999999995E-4</v>
      </c>
      <c r="F22" s="263">
        <v>0.99939999999999996</v>
      </c>
    </row>
    <row r="23" spans="2:6" x14ac:dyDescent="0.35">
      <c r="B23" s="264" t="s">
        <v>814</v>
      </c>
      <c r="C23" s="264" t="s">
        <v>787</v>
      </c>
      <c r="D23" s="1">
        <v>9</v>
      </c>
      <c r="E23" s="266">
        <v>5.0000000000000001E-4</v>
      </c>
      <c r="F23" s="266">
        <v>0.99990000000000001</v>
      </c>
    </row>
    <row r="24" spans="2:6" x14ac:dyDescent="0.35">
      <c r="B24" s="261" t="s">
        <v>815</v>
      </c>
      <c r="C24" s="261" t="s">
        <v>788</v>
      </c>
      <c r="D24" s="267">
        <v>1</v>
      </c>
      <c r="E24" s="263">
        <v>1E-4</v>
      </c>
      <c r="F24" s="263">
        <v>0.99990000000000001</v>
      </c>
    </row>
    <row r="25" spans="2:6" x14ac:dyDescent="0.35">
      <c r="B25" s="264" t="s">
        <v>816</v>
      </c>
      <c r="C25" s="264" t="s">
        <v>787</v>
      </c>
      <c r="D25" s="1">
        <v>1</v>
      </c>
      <c r="E25" s="266">
        <v>1E-4</v>
      </c>
      <c r="F25" s="266">
        <v>1</v>
      </c>
    </row>
    <row r="26" spans="2:6" x14ac:dyDescent="0.35">
      <c r="B26" s="261" t="s">
        <v>817</v>
      </c>
      <c r="C26" s="261" t="s">
        <v>788</v>
      </c>
      <c r="D26" s="267">
        <v>0</v>
      </c>
      <c r="E26" s="263">
        <v>0</v>
      </c>
      <c r="F26" s="263">
        <v>1</v>
      </c>
    </row>
    <row r="27" spans="2:6" ht="12.5" thickBot="1" x14ac:dyDescent="0.4">
      <c r="B27" s="264" t="s">
        <v>818</v>
      </c>
      <c r="C27" s="264" t="s">
        <v>788</v>
      </c>
      <c r="D27" s="1">
        <v>0</v>
      </c>
      <c r="E27" s="266">
        <v>0</v>
      </c>
      <c r="F27" s="266">
        <v>1</v>
      </c>
    </row>
    <row r="28" spans="2:6" ht="13" thickTop="1" thickBot="1" x14ac:dyDescent="0.4">
      <c r="B28" s="600" t="s">
        <v>12</v>
      </c>
      <c r="C28" s="615"/>
      <c r="D28" s="601">
        <v>18387</v>
      </c>
      <c r="E28" s="616">
        <v>1</v>
      </c>
      <c r="F28" s="615"/>
    </row>
    <row r="29" spans="2:6" ht="12.5" thickTop="1" x14ac:dyDescent="0.35"/>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F7DF-F35E-47A3-93DA-957389E34932}">
  <dimension ref="A1:D8"/>
  <sheetViews>
    <sheetView workbookViewId="0">
      <selection activeCell="E14" sqref="E13:E14"/>
    </sheetView>
  </sheetViews>
  <sheetFormatPr defaultRowHeight="12" x14ac:dyDescent="0.35"/>
  <cols>
    <col min="1" max="1" width="8.7265625" style="365"/>
    <col min="2" max="2" width="17.36328125" style="544" bestFit="1" customWidth="1"/>
    <col min="3" max="3" width="10.36328125" style="544" bestFit="1" customWidth="1"/>
    <col min="4" max="4" width="7.6328125" style="544" bestFit="1" customWidth="1"/>
    <col min="5" max="16384" width="8.7265625" style="365"/>
  </cols>
  <sheetData>
    <row r="1" spans="1:4" x14ac:dyDescent="0.35">
      <c r="A1" s="478" t="s">
        <v>1159</v>
      </c>
    </row>
    <row r="3" spans="1:4" ht="12.5" thickBot="1" x14ac:dyDescent="0.4">
      <c r="B3" s="28" t="s">
        <v>819</v>
      </c>
      <c r="C3" s="29" t="s">
        <v>794</v>
      </c>
      <c r="D3" s="29" t="s">
        <v>2</v>
      </c>
    </row>
    <row r="4" spans="1:4" x14ac:dyDescent="0.35">
      <c r="B4" s="18" t="s">
        <v>788</v>
      </c>
      <c r="C4" s="268">
        <v>10069.412055999999</v>
      </c>
      <c r="D4" s="269">
        <v>0.54765088589594912</v>
      </c>
    </row>
    <row r="5" spans="1:4" x14ac:dyDescent="0.35">
      <c r="B5" s="30" t="s">
        <v>385</v>
      </c>
      <c r="C5" s="270">
        <v>6147.0825029999996</v>
      </c>
      <c r="D5" s="271">
        <v>0.33432489997640819</v>
      </c>
    </row>
    <row r="6" spans="1:4" ht="12.5" thickBot="1" x14ac:dyDescent="0.4">
      <c r="B6" s="18" t="s">
        <v>787</v>
      </c>
      <c r="C6" s="268">
        <v>2170.0584720000002</v>
      </c>
      <c r="D6" s="269">
        <v>0.11802421412764261</v>
      </c>
    </row>
    <row r="7" spans="1:4" ht="13" thickTop="1" thickBot="1" x14ac:dyDescent="0.4">
      <c r="B7" s="612" t="s">
        <v>12</v>
      </c>
      <c r="C7" s="613">
        <v>18386.553030999999</v>
      </c>
      <c r="D7" s="614">
        <v>1</v>
      </c>
    </row>
    <row r="8" spans="1:4" ht="12.5" thickTop="1" x14ac:dyDescent="0.35"/>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61F83-8FCC-4934-87BB-8BDC44AE9C15}">
  <dimension ref="A1:D10"/>
  <sheetViews>
    <sheetView workbookViewId="0">
      <selection activeCell="E14" sqref="E13:E14"/>
    </sheetView>
  </sheetViews>
  <sheetFormatPr defaultRowHeight="12" x14ac:dyDescent="0.35"/>
  <cols>
    <col min="1" max="1" width="8.7265625" style="365"/>
    <col min="2" max="2" width="33.6328125" style="365" bestFit="1" customWidth="1"/>
    <col min="3" max="3" width="22.7265625" style="365" bestFit="1" customWidth="1"/>
    <col min="4" max="16384" width="8.7265625" style="365"/>
  </cols>
  <sheetData>
    <row r="1" spans="1:4" x14ac:dyDescent="0.35">
      <c r="A1" s="478" t="s">
        <v>1158</v>
      </c>
    </row>
    <row r="3" spans="1:4" ht="12.5" thickBot="1" x14ac:dyDescent="0.4">
      <c r="B3" s="28" t="s">
        <v>384</v>
      </c>
      <c r="C3" s="28" t="s">
        <v>820</v>
      </c>
      <c r="D3" s="29" t="s">
        <v>821</v>
      </c>
    </row>
    <row r="4" spans="1:4" x14ac:dyDescent="0.35">
      <c r="B4" s="18" t="s">
        <v>203</v>
      </c>
      <c r="C4" s="41">
        <v>875</v>
      </c>
      <c r="D4" s="20">
        <v>0.79930000000000001</v>
      </c>
    </row>
    <row r="5" spans="1:4" x14ac:dyDescent="0.35">
      <c r="B5" s="264" t="s">
        <v>822</v>
      </c>
      <c r="C5" s="1">
        <v>121</v>
      </c>
      <c r="D5" s="266">
        <v>0.111</v>
      </c>
    </row>
    <row r="6" spans="1:4" x14ac:dyDescent="0.35">
      <c r="B6" s="18" t="s">
        <v>823</v>
      </c>
      <c r="C6" s="41">
        <v>30</v>
      </c>
      <c r="D6" s="20">
        <v>2.75E-2</v>
      </c>
    </row>
    <row r="7" spans="1:4" x14ac:dyDescent="0.35">
      <c r="B7" s="264" t="s">
        <v>824</v>
      </c>
      <c r="C7" s="1">
        <v>23</v>
      </c>
      <c r="D7" s="266">
        <v>2.1299999999999999E-2</v>
      </c>
    </row>
    <row r="8" spans="1:4" ht="12.5" thickBot="1" x14ac:dyDescent="0.4">
      <c r="B8" s="608" t="s">
        <v>682</v>
      </c>
      <c r="C8" s="609">
        <v>45</v>
      </c>
      <c r="D8" s="610">
        <v>4.0899999999999999E-2</v>
      </c>
    </row>
    <row r="9" spans="1:4" ht="13" thickTop="1" thickBot="1" x14ac:dyDescent="0.4">
      <c r="B9" s="605" t="s">
        <v>12</v>
      </c>
      <c r="C9" s="611">
        <v>1094</v>
      </c>
      <c r="D9" s="607">
        <v>1</v>
      </c>
    </row>
    <row r="10" spans="1:4" ht="12.5" thickTop="1" x14ac:dyDescent="0.35"/>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EF962-5A53-4FC5-8315-CC864FA533A4}">
  <dimension ref="A1:D11"/>
  <sheetViews>
    <sheetView workbookViewId="0">
      <selection activeCell="E14" sqref="E13:E14"/>
    </sheetView>
  </sheetViews>
  <sheetFormatPr defaultRowHeight="12" x14ac:dyDescent="0.35"/>
  <cols>
    <col min="1" max="1" width="8.7265625" style="365"/>
    <col min="2" max="2" width="28.90625" style="365" bestFit="1" customWidth="1"/>
    <col min="3" max="16384" width="8.7265625" style="365"/>
  </cols>
  <sheetData>
    <row r="1" spans="1:4" x14ac:dyDescent="0.35">
      <c r="A1" s="478" t="s">
        <v>1157</v>
      </c>
    </row>
    <row r="3" spans="1:4" ht="12.5" thickBot="1" x14ac:dyDescent="0.4">
      <c r="B3" s="28" t="s">
        <v>384</v>
      </c>
      <c r="C3" s="29" t="s">
        <v>820</v>
      </c>
      <c r="D3" s="29" t="s">
        <v>821</v>
      </c>
    </row>
    <row r="4" spans="1:4" x14ac:dyDescent="0.35">
      <c r="B4" s="18" t="s">
        <v>801</v>
      </c>
      <c r="C4" s="273">
        <v>405.19751300000001</v>
      </c>
      <c r="D4" s="20">
        <v>0.37030000000000002</v>
      </c>
    </row>
    <row r="5" spans="1:4" x14ac:dyDescent="0.35">
      <c r="B5" s="264" t="s">
        <v>825</v>
      </c>
      <c r="C5" s="274">
        <v>282.19993599999998</v>
      </c>
      <c r="D5" s="266">
        <v>0.25790000000000002</v>
      </c>
    </row>
    <row r="6" spans="1:4" x14ac:dyDescent="0.35">
      <c r="B6" s="18" t="s">
        <v>826</v>
      </c>
      <c r="C6" s="273">
        <v>153.43237099999999</v>
      </c>
      <c r="D6" s="20">
        <v>0.14019999999999999</v>
      </c>
    </row>
    <row r="7" spans="1:4" x14ac:dyDescent="0.35">
      <c r="B7" s="264" t="s">
        <v>432</v>
      </c>
      <c r="C7" s="274">
        <v>104.447</v>
      </c>
      <c r="D7" s="266">
        <v>9.5500000000000002E-2</v>
      </c>
    </row>
    <row r="8" spans="1:4" x14ac:dyDescent="0.35">
      <c r="B8" s="18" t="s">
        <v>827</v>
      </c>
      <c r="C8" s="273">
        <v>84.836799999999997</v>
      </c>
      <c r="D8" s="20">
        <v>7.7499999999999999E-2</v>
      </c>
    </row>
    <row r="9" spans="1:4" ht="12.5" thickBot="1" x14ac:dyDescent="0.4">
      <c r="B9" s="603" t="s">
        <v>646</v>
      </c>
      <c r="C9" s="275">
        <v>64.075852999999995</v>
      </c>
      <c r="D9" s="604">
        <v>5.8599999999999999E-2</v>
      </c>
    </row>
    <row r="10" spans="1:4" ht="13" thickTop="1" thickBot="1" x14ac:dyDescent="0.4">
      <c r="B10" s="605" t="s">
        <v>12</v>
      </c>
      <c r="C10" s="606">
        <v>1094.1894730000001</v>
      </c>
      <c r="D10" s="607">
        <v>1</v>
      </c>
    </row>
    <row r="11" spans="1:4" ht="12.5" thickTop="1" x14ac:dyDescent="0.3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EDDC0-11E7-44FE-8EA5-1CE2D9786DDF}">
  <dimension ref="A1:D8"/>
  <sheetViews>
    <sheetView workbookViewId="0">
      <selection activeCell="E14" sqref="E13:E14"/>
    </sheetView>
  </sheetViews>
  <sheetFormatPr defaultRowHeight="12" x14ac:dyDescent="0.35"/>
  <cols>
    <col min="1" max="16384" width="8.7265625" style="365"/>
  </cols>
  <sheetData>
    <row r="1" spans="1:4" x14ac:dyDescent="0.35">
      <c r="A1" s="478" t="s">
        <v>828</v>
      </c>
    </row>
    <row r="3" spans="1:4" ht="36.5" thickBot="1" x14ac:dyDescent="0.4">
      <c r="B3" s="16" t="s">
        <v>819</v>
      </c>
      <c r="C3" s="17" t="s">
        <v>829</v>
      </c>
      <c r="D3" s="17" t="s">
        <v>2</v>
      </c>
    </row>
    <row r="4" spans="1:4" x14ac:dyDescent="0.35">
      <c r="B4" s="18" t="s">
        <v>788</v>
      </c>
      <c r="C4" s="276">
        <v>695.02825600000006</v>
      </c>
      <c r="D4" s="36">
        <v>0.63519917998699293</v>
      </c>
    </row>
    <row r="5" spans="1:4" x14ac:dyDescent="0.35">
      <c r="B5" s="30" t="s">
        <v>787</v>
      </c>
      <c r="C5" s="277">
        <v>206.87741700000001</v>
      </c>
      <c r="D5" s="278">
        <v>0.18906909827307394</v>
      </c>
    </row>
    <row r="6" spans="1:4" ht="12.5" thickBot="1" x14ac:dyDescent="0.4">
      <c r="B6" s="18" t="s">
        <v>385</v>
      </c>
      <c r="C6" s="276">
        <v>192.28380000000001</v>
      </c>
      <c r="D6" s="36">
        <v>0.17573172173993304</v>
      </c>
    </row>
    <row r="7" spans="1:4" ht="13" thickTop="1" thickBot="1" x14ac:dyDescent="0.4">
      <c r="B7" s="600" t="s">
        <v>12</v>
      </c>
      <c r="C7" s="601">
        <v>1094.1894730000001</v>
      </c>
      <c r="D7" s="602">
        <v>0.99999999999999989</v>
      </c>
    </row>
    <row r="8" spans="1:4" ht="12.5" thickTop="1"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CB60-DFBD-4822-B37F-141B821BEDE9}">
  <dimension ref="A1:C8"/>
  <sheetViews>
    <sheetView workbookViewId="0">
      <selection activeCell="E14" sqref="E13:E14"/>
    </sheetView>
  </sheetViews>
  <sheetFormatPr defaultRowHeight="12" x14ac:dyDescent="0.35"/>
  <cols>
    <col min="1" max="1" width="8.7265625" style="365"/>
    <col min="2" max="2" width="31.81640625" style="365" bestFit="1" customWidth="1"/>
    <col min="3" max="3" width="11.453125" style="365" bestFit="1" customWidth="1"/>
    <col min="4" max="16384" width="8.7265625" style="365"/>
  </cols>
  <sheetData>
    <row r="1" spans="1:3" x14ac:dyDescent="0.35">
      <c r="A1" s="264" t="s">
        <v>1287</v>
      </c>
    </row>
    <row r="3" spans="1:3" x14ac:dyDescent="0.35">
      <c r="B3" s="235" t="s">
        <v>55</v>
      </c>
      <c r="C3" s="236" t="s">
        <v>61</v>
      </c>
    </row>
    <row r="4" spans="1:3" x14ac:dyDescent="0.35">
      <c r="B4" s="105" t="s">
        <v>57</v>
      </c>
      <c r="C4" s="173">
        <v>16356450</v>
      </c>
    </row>
    <row r="5" spans="1:3" x14ac:dyDescent="0.35">
      <c r="B5" s="18" t="s">
        <v>58</v>
      </c>
      <c r="C5" s="19">
        <v>11888224</v>
      </c>
    </row>
    <row r="6" spans="1:3" ht="12.5" thickBot="1" x14ac:dyDescent="0.4">
      <c r="B6" s="414" t="s">
        <v>59</v>
      </c>
      <c r="C6" s="827">
        <v>485897</v>
      </c>
    </row>
    <row r="7" spans="1:3" ht="12.5" thickBot="1" x14ac:dyDescent="0.4">
      <c r="B7" s="828" t="s">
        <v>60</v>
      </c>
      <c r="C7" s="829">
        <v>28730571</v>
      </c>
    </row>
    <row r="8" spans="1:3" x14ac:dyDescent="0.35">
      <c r="C8" s="93"/>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B67F2-755F-47BD-8975-A92BFE0DC2BD}">
  <dimension ref="A1:G45"/>
  <sheetViews>
    <sheetView topLeftCell="A25" workbookViewId="0">
      <selection activeCell="E13" sqref="E13:F14"/>
    </sheetView>
  </sheetViews>
  <sheetFormatPr defaultRowHeight="12" x14ac:dyDescent="0.35"/>
  <cols>
    <col min="1" max="1" width="8.7265625" style="365"/>
    <col min="2" max="2" width="58.26953125" style="365" bestFit="1" customWidth="1"/>
    <col min="3" max="3" width="10.7265625" style="365" bestFit="1" customWidth="1"/>
    <col min="4" max="4" width="13.26953125" style="365" bestFit="1" customWidth="1"/>
    <col min="5" max="5" width="11" style="365" customWidth="1"/>
    <col min="6" max="6" width="8.7265625" style="365"/>
    <col min="7" max="7" width="10.36328125" style="365" bestFit="1" customWidth="1"/>
    <col min="8" max="16384" width="8.7265625" style="365"/>
  </cols>
  <sheetData>
    <row r="1" spans="1:7" x14ac:dyDescent="0.35">
      <c r="A1" s="478" t="s">
        <v>1091</v>
      </c>
    </row>
    <row r="3" spans="1:7" x14ac:dyDescent="0.35">
      <c r="B3" s="108" t="s">
        <v>1092</v>
      </c>
      <c r="C3" s="208" t="s">
        <v>756</v>
      </c>
      <c r="D3" s="208" t="s">
        <v>794</v>
      </c>
      <c r="E3" s="208" t="s">
        <v>2</v>
      </c>
    </row>
    <row r="4" spans="1:7" x14ac:dyDescent="0.35">
      <c r="B4" s="18" t="s">
        <v>1093</v>
      </c>
      <c r="C4" s="19">
        <v>63629193</v>
      </c>
      <c r="D4" s="19">
        <v>34307143062</v>
      </c>
      <c r="E4" s="20">
        <v>0.34849999999999998</v>
      </c>
    </row>
    <row r="5" spans="1:7" x14ac:dyDescent="0.35">
      <c r="B5" s="30" t="s">
        <v>1094</v>
      </c>
      <c r="C5" s="265">
        <v>98000000</v>
      </c>
      <c r="D5" s="265">
        <v>56853519100</v>
      </c>
      <c r="E5" s="266">
        <v>0.5776</v>
      </c>
    </row>
    <row r="6" spans="1:7" ht="12.5" thickBot="1" x14ac:dyDescent="0.4">
      <c r="B6" s="18" t="s">
        <v>1095</v>
      </c>
      <c r="C6" s="19">
        <v>13495424</v>
      </c>
      <c r="D6" s="19">
        <v>7276368330</v>
      </c>
      <c r="E6" s="20">
        <v>7.3899999999999993E-2</v>
      </c>
    </row>
    <row r="7" spans="1:7" ht="12.5" thickBot="1" x14ac:dyDescent="0.4">
      <c r="B7" s="231" t="s">
        <v>12</v>
      </c>
      <c r="C7" s="471">
        <v>175124617</v>
      </c>
      <c r="D7" s="471">
        <v>98437030492</v>
      </c>
      <c r="E7" s="596">
        <v>1</v>
      </c>
    </row>
    <row r="11" spans="1:7" x14ac:dyDescent="0.35">
      <c r="A11" s="365" t="s">
        <v>1096</v>
      </c>
    </row>
    <row r="13" spans="1:7" x14ac:dyDescent="0.35">
      <c r="B13" s="473" t="s">
        <v>1097</v>
      </c>
      <c r="C13" s="474" t="s">
        <v>1098</v>
      </c>
      <c r="D13" s="474"/>
      <c r="E13" s="474" t="s">
        <v>1100</v>
      </c>
      <c r="F13" s="474"/>
      <c r="G13" s="475" t="s">
        <v>12</v>
      </c>
    </row>
    <row r="14" spans="1:7" ht="12.5" thickBot="1" x14ac:dyDescent="0.4">
      <c r="B14" s="473"/>
      <c r="C14" s="341" t="s">
        <v>1099</v>
      </c>
      <c r="D14" s="341"/>
      <c r="E14" s="341"/>
      <c r="F14" s="341"/>
      <c r="G14" s="476"/>
    </row>
    <row r="15" spans="1:7" ht="12.5" thickBot="1" x14ac:dyDescent="0.4">
      <c r="B15" s="28"/>
      <c r="C15" s="29" t="s">
        <v>279</v>
      </c>
      <c r="D15" s="29" t="s">
        <v>1101</v>
      </c>
      <c r="E15" s="161" t="s">
        <v>279</v>
      </c>
      <c r="F15" s="28" t="s">
        <v>1101</v>
      </c>
      <c r="G15" s="28"/>
    </row>
    <row r="16" spans="1:7" x14ac:dyDescent="0.35">
      <c r="B16" s="433" t="s">
        <v>14</v>
      </c>
      <c r="C16" s="469">
        <v>1162619700</v>
      </c>
      <c r="D16" s="470" t="s">
        <v>7</v>
      </c>
      <c r="E16" s="469">
        <v>5348012519</v>
      </c>
      <c r="F16" s="597"/>
      <c r="G16" s="469">
        <v>6510632219</v>
      </c>
    </row>
    <row r="17" spans="1:7" x14ac:dyDescent="0.35">
      <c r="B17" s="105" t="s">
        <v>320</v>
      </c>
      <c r="C17" s="546"/>
      <c r="D17" s="546"/>
      <c r="E17" s="173">
        <v>1030706874</v>
      </c>
      <c r="F17" s="546"/>
      <c r="G17" s="173">
        <v>1030706874</v>
      </c>
    </row>
    <row r="18" spans="1:7" x14ac:dyDescent="0.35">
      <c r="B18" s="18" t="s">
        <v>1102</v>
      </c>
      <c r="C18" s="19">
        <v>1162619700</v>
      </c>
      <c r="D18" s="598"/>
      <c r="E18" s="19">
        <v>566581859</v>
      </c>
      <c r="F18" s="598"/>
      <c r="G18" s="19">
        <v>1729201559</v>
      </c>
    </row>
    <row r="19" spans="1:7" x14ac:dyDescent="0.35">
      <c r="B19" s="30" t="s">
        <v>325</v>
      </c>
      <c r="C19" s="478"/>
      <c r="D19" s="478"/>
      <c r="E19" s="265">
        <v>3582896886</v>
      </c>
      <c r="F19" s="478"/>
      <c r="G19" s="22">
        <v>3582896886</v>
      </c>
    </row>
    <row r="20" spans="1:7" x14ac:dyDescent="0.35">
      <c r="B20" s="18" t="s">
        <v>201</v>
      </c>
      <c r="C20" s="598"/>
      <c r="D20" s="598"/>
      <c r="E20" s="19">
        <v>167826900</v>
      </c>
      <c r="F20" s="598"/>
      <c r="G20" s="19">
        <v>167826900</v>
      </c>
    </row>
    <row r="21" spans="1:7" x14ac:dyDescent="0.35">
      <c r="B21" s="433" t="s">
        <v>15</v>
      </c>
      <c r="C21" s="469">
        <v>80000000</v>
      </c>
      <c r="D21" s="597"/>
      <c r="E21" s="469">
        <v>14532104</v>
      </c>
      <c r="F21" s="597"/>
      <c r="G21" s="469">
        <v>94532104</v>
      </c>
    </row>
    <row r="22" spans="1:7" x14ac:dyDescent="0.35">
      <c r="B22" s="18" t="s">
        <v>203</v>
      </c>
      <c r="C22" s="19">
        <v>80000000</v>
      </c>
      <c r="D22" s="598"/>
      <c r="E22" s="598"/>
      <c r="F22" s="598"/>
      <c r="G22" s="19">
        <v>80000000</v>
      </c>
    </row>
    <row r="23" spans="1:7" x14ac:dyDescent="0.35">
      <c r="B23" s="30" t="s">
        <v>1103</v>
      </c>
      <c r="C23" s="478"/>
      <c r="D23" s="478"/>
      <c r="E23" s="265">
        <v>14532104</v>
      </c>
      <c r="F23" s="478"/>
      <c r="G23" s="22">
        <v>14532104</v>
      </c>
    </row>
    <row r="24" spans="1:7" x14ac:dyDescent="0.35">
      <c r="B24" s="433" t="s">
        <v>16</v>
      </c>
      <c r="C24" s="469">
        <v>72061500</v>
      </c>
      <c r="D24" s="469">
        <v>4000000</v>
      </c>
      <c r="E24" s="469">
        <v>35976410</v>
      </c>
      <c r="F24" s="597"/>
      <c r="G24" s="469">
        <v>112037910</v>
      </c>
    </row>
    <row r="25" spans="1:7" x14ac:dyDescent="0.35">
      <c r="B25" s="18" t="s">
        <v>643</v>
      </c>
      <c r="C25" s="19">
        <v>3800000</v>
      </c>
      <c r="D25" s="19">
        <v>4000000</v>
      </c>
      <c r="E25" s="598"/>
      <c r="F25" s="598"/>
      <c r="G25" s="19">
        <v>7800000</v>
      </c>
    </row>
    <row r="26" spans="1:7" x14ac:dyDescent="0.35">
      <c r="B26" s="30" t="s">
        <v>1104</v>
      </c>
      <c r="C26" s="478"/>
      <c r="D26" s="478"/>
      <c r="E26" s="265">
        <v>28528910</v>
      </c>
      <c r="F26" s="478"/>
      <c r="G26" s="22">
        <v>28528910</v>
      </c>
    </row>
    <row r="27" spans="1:7" x14ac:dyDescent="0.35">
      <c r="B27" s="18" t="s">
        <v>1005</v>
      </c>
      <c r="C27" s="19">
        <v>33254500</v>
      </c>
      <c r="D27" s="598"/>
      <c r="E27" s="19">
        <v>800000</v>
      </c>
      <c r="F27" s="598"/>
      <c r="G27" s="19">
        <v>34054500</v>
      </c>
    </row>
    <row r="28" spans="1:7" ht="12.5" thickBot="1" x14ac:dyDescent="0.4">
      <c r="B28" s="30" t="s">
        <v>645</v>
      </c>
      <c r="C28" s="265">
        <v>35007000</v>
      </c>
      <c r="D28" s="478"/>
      <c r="E28" s="265">
        <v>6647500</v>
      </c>
      <c r="F28" s="478"/>
      <c r="G28" s="22">
        <v>41654500</v>
      </c>
    </row>
    <row r="29" spans="1:7" ht="12.5" thickBot="1" x14ac:dyDescent="0.4">
      <c r="B29" s="215" t="s">
        <v>12</v>
      </c>
      <c r="C29" s="471">
        <v>1314681200</v>
      </c>
      <c r="D29" s="471">
        <v>4000000</v>
      </c>
      <c r="E29" s="471">
        <v>5398521033</v>
      </c>
      <c r="F29" s="599"/>
      <c r="G29" s="472">
        <v>6717202233</v>
      </c>
    </row>
    <row r="32" spans="1:7" x14ac:dyDescent="0.35">
      <c r="A32" s="365" t="s">
        <v>1105</v>
      </c>
    </row>
    <row r="34" spans="2:3" ht="36" x14ac:dyDescent="0.35">
      <c r="B34" s="235" t="s">
        <v>1097</v>
      </c>
      <c r="C34" s="116" t="s">
        <v>1113</v>
      </c>
    </row>
    <row r="35" spans="2:3" x14ac:dyDescent="0.35">
      <c r="B35" s="433" t="s">
        <v>16</v>
      </c>
      <c r="C35" s="469">
        <v>65032294</v>
      </c>
    </row>
    <row r="36" spans="2:3" x14ac:dyDescent="0.35">
      <c r="B36" s="106" t="s">
        <v>642</v>
      </c>
      <c r="C36" s="441">
        <v>17107502</v>
      </c>
    </row>
    <row r="37" spans="2:3" x14ac:dyDescent="0.35">
      <c r="B37" s="30" t="s">
        <v>1005</v>
      </c>
      <c r="C37" s="265">
        <v>14389432</v>
      </c>
    </row>
    <row r="38" spans="2:3" ht="12.5" thickBot="1" x14ac:dyDescent="0.4">
      <c r="B38" s="18" t="s">
        <v>645</v>
      </c>
      <c r="C38" s="19">
        <v>33535360</v>
      </c>
    </row>
    <row r="39" spans="2:3" ht="12.5" thickBot="1" x14ac:dyDescent="0.4">
      <c r="B39" s="215" t="s">
        <v>12</v>
      </c>
      <c r="C39" s="471">
        <v>65032294</v>
      </c>
    </row>
    <row r="43" spans="2:3" x14ac:dyDescent="0.35">
      <c r="B43" s="589"/>
    </row>
    <row r="44" spans="2:3" x14ac:dyDescent="0.35">
      <c r="B44" s="589"/>
    </row>
    <row r="45" spans="2:3" x14ac:dyDescent="0.35">
      <c r="B45" s="590"/>
    </row>
  </sheetData>
  <mergeCells count="5">
    <mergeCell ref="B13:B14"/>
    <mergeCell ref="C13:D13"/>
    <mergeCell ref="C14:D14"/>
    <mergeCell ref="E13:F14"/>
    <mergeCell ref="G13:G14"/>
  </mergeCells>
  <hyperlinks>
    <hyperlink ref="B43" location="_ftnref1" display="_ftnref1" xr:uid="{2428C792-9809-40D4-A41D-A1DC7344718A}"/>
    <hyperlink ref="B44" location="_ftnref2" display="_ftnref2" xr:uid="{9602D33A-4B1C-45AC-AA22-2857C069481D}"/>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9C99A-28A1-474A-AA5F-D03101A51F02}">
  <dimension ref="A1:D42"/>
  <sheetViews>
    <sheetView workbookViewId="0">
      <selection activeCell="E14" sqref="E13:E14"/>
    </sheetView>
  </sheetViews>
  <sheetFormatPr defaultRowHeight="12" x14ac:dyDescent="0.35"/>
  <cols>
    <col min="1" max="1" width="8.7265625" style="365"/>
    <col min="2" max="2" width="44.26953125" style="544" customWidth="1"/>
    <col min="3" max="3" width="8.7265625" style="365"/>
    <col min="4" max="4" width="15.26953125" style="365" customWidth="1"/>
    <col min="5" max="16384" width="8.7265625" style="365"/>
  </cols>
  <sheetData>
    <row r="1" spans="1:4" s="365" customFormat="1" x14ac:dyDescent="0.35">
      <c r="A1" s="264" t="s">
        <v>1135</v>
      </c>
      <c r="B1" s="544"/>
    </row>
    <row r="4" spans="1:4" s="365" customFormat="1" x14ac:dyDescent="0.35">
      <c r="B4" s="235" t="s">
        <v>1106</v>
      </c>
      <c r="C4" s="564">
        <v>2020</v>
      </c>
      <c r="D4" s="208" t="s">
        <v>195</v>
      </c>
    </row>
    <row r="5" spans="1:4" s="365" customFormat="1" ht="12.5" thickBot="1" x14ac:dyDescent="0.4">
      <c r="B5" s="28" t="s">
        <v>1107</v>
      </c>
      <c r="C5" s="565"/>
      <c r="D5" s="17" t="s">
        <v>576</v>
      </c>
    </row>
    <row r="6" spans="1:4" s="365" customFormat="1" x14ac:dyDescent="0.35">
      <c r="B6" s="566" t="s">
        <v>1108</v>
      </c>
      <c r="C6" s="567">
        <v>1273</v>
      </c>
      <c r="D6" s="568"/>
    </row>
    <row r="7" spans="1:4" s="365" customFormat="1" x14ac:dyDescent="0.35">
      <c r="B7" s="566" t="s">
        <v>1109</v>
      </c>
      <c r="C7" s="569">
        <v>672.88</v>
      </c>
      <c r="D7" s="570">
        <v>0.52859999999999996</v>
      </c>
    </row>
    <row r="8" spans="1:4" s="365" customFormat="1" x14ac:dyDescent="0.35">
      <c r="B8" s="571" t="s">
        <v>1110</v>
      </c>
      <c r="C8" s="572">
        <v>653.4</v>
      </c>
      <c r="D8" s="573">
        <v>0.51329999999999998</v>
      </c>
    </row>
    <row r="9" spans="1:4" s="365" customFormat="1" x14ac:dyDescent="0.35">
      <c r="B9" s="571" t="s">
        <v>1111</v>
      </c>
      <c r="C9" s="572">
        <v>1.0900000000000001</v>
      </c>
      <c r="D9" s="573">
        <v>8.9999999999999998E-4</v>
      </c>
    </row>
    <row r="10" spans="1:4" s="365" customFormat="1" ht="12.5" thickBot="1" x14ac:dyDescent="0.4">
      <c r="B10" s="574" t="s">
        <v>1112</v>
      </c>
      <c r="C10" s="575">
        <v>18.39</v>
      </c>
      <c r="D10" s="576">
        <v>1.44E-2</v>
      </c>
    </row>
    <row r="13" spans="1:4" s="365" customFormat="1" x14ac:dyDescent="0.35">
      <c r="A13" s="192" t="s">
        <v>1114</v>
      </c>
      <c r="B13" s="544"/>
    </row>
    <row r="15" spans="1:4" s="365" customFormat="1" x14ac:dyDescent="0.35">
      <c r="B15" s="108" t="s">
        <v>1106</v>
      </c>
      <c r="C15" s="564">
        <v>2020</v>
      </c>
      <c r="D15" s="208" t="s">
        <v>1115</v>
      </c>
    </row>
    <row r="16" spans="1:4" s="365" customFormat="1" ht="12.5" thickBot="1" x14ac:dyDescent="0.4">
      <c r="B16" s="244" t="s">
        <v>1107</v>
      </c>
      <c r="C16" s="577"/>
      <c r="D16" s="245" t="s">
        <v>576</v>
      </c>
    </row>
    <row r="17" spans="1:4" s="365" customFormat="1" ht="12.5" thickTop="1" x14ac:dyDescent="0.35">
      <c r="B17" s="578" t="s">
        <v>1116</v>
      </c>
      <c r="C17" s="579">
        <v>6753.27</v>
      </c>
      <c r="D17" s="43"/>
    </row>
    <row r="18" spans="1:4" s="365" customFormat="1" x14ac:dyDescent="0.35">
      <c r="B18" s="183" t="s">
        <v>1117</v>
      </c>
      <c r="C18" s="580">
        <v>2617.71</v>
      </c>
      <c r="D18" s="581">
        <v>0.3876</v>
      </c>
    </row>
    <row r="19" spans="1:4" s="365" customFormat="1" x14ac:dyDescent="0.35">
      <c r="B19" s="582" t="s">
        <v>1118</v>
      </c>
      <c r="C19" s="583">
        <v>2465.91</v>
      </c>
      <c r="D19" s="584">
        <v>0.36509999999999998</v>
      </c>
    </row>
    <row r="20" spans="1:4" s="365" customFormat="1" x14ac:dyDescent="0.35">
      <c r="B20" s="582" t="s">
        <v>1119</v>
      </c>
      <c r="C20" s="585">
        <v>133.19</v>
      </c>
      <c r="D20" s="584">
        <v>1.9699999999999999E-2</v>
      </c>
    </row>
    <row r="21" spans="1:4" s="365" customFormat="1" ht="12.5" thickBot="1" x14ac:dyDescent="0.4">
      <c r="B21" s="586" t="s">
        <v>1120</v>
      </c>
      <c r="C21" s="587">
        <v>18.61</v>
      </c>
      <c r="D21" s="588">
        <v>2.8E-3</v>
      </c>
    </row>
    <row r="22" spans="1:4" s="365" customFormat="1" ht="12.5" thickTop="1" x14ac:dyDescent="0.35"/>
    <row r="23" spans="1:4" s="365" customFormat="1" x14ac:dyDescent="0.35"/>
    <row r="24" spans="1:4" s="365" customFormat="1" x14ac:dyDescent="0.35">
      <c r="A24" s="192" t="s">
        <v>1121</v>
      </c>
      <c r="B24" s="589"/>
    </row>
    <row r="25" spans="1:4" s="365" customFormat="1" x14ac:dyDescent="0.35">
      <c r="B25" s="590"/>
    </row>
    <row r="26" spans="1:4" s="365" customFormat="1" x14ac:dyDescent="0.35">
      <c r="B26" s="108" t="s">
        <v>1106</v>
      </c>
      <c r="C26" s="564">
        <v>2020</v>
      </c>
      <c r="D26" s="208" t="s">
        <v>1115</v>
      </c>
    </row>
    <row r="27" spans="1:4" s="365" customFormat="1" ht="12.5" thickBot="1" x14ac:dyDescent="0.4">
      <c r="B27" s="244" t="s">
        <v>1107</v>
      </c>
      <c r="C27" s="577"/>
      <c r="D27" s="245" t="s">
        <v>576</v>
      </c>
    </row>
    <row r="28" spans="1:4" s="365" customFormat="1" ht="12.5" thickTop="1" x14ac:dyDescent="0.35">
      <c r="B28" s="578" t="s">
        <v>1122</v>
      </c>
      <c r="C28" s="579">
        <v>3308.01</v>
      </c>
      <c r="D28" s="182"/>
    </row>
    <row r="29" spans="1:4" s="365" customFormat="1" x14ac:dyDescent="0.35">
      <c r="B29" s="191" t="s">
        <v>1123</v>
      </c>
      <c r="C29" s="580">
        <v>2418.54</v>
      </c>
      <c r="D29" s="581">
        <v>0.73109999999999997</v>
      </c>
    </row>
    <row r="30" spans="1:4" s="365" customFormat="1" x14ac:dyDescent="0.35">
      <c r="B30" s="582" t="s">
        <v>1124</v>
      </c>
      <c r="C30" s="583">
        <v>2256.11</v>
      </c>
      <c r="D30" s="584">
        <v>0.68200000000000005</v>
      </c>
    </row>
    <row r="31" spans="1:4" s="365" customFormat="1" x14ac:dyDescent="0.35">
      <c r="B31" s="582" t="s">
        <v>1125</v>
      </c>
      <c r="C31" s="585">
        <v>133.19</v>
      </c>
      <c r="D31" s="584">
        <v>4.0300000000000002E-2</v>
      </c>
    </row>
    <row r="32" spans="1:4" s="365" customFormat="1" ht="12.5" thickBot="1" x14ac:dyDescent="0.4">
      <c r="B32" s="586" t="s">
        <v>1126</v>
      </c>
      <c r="C32" s="587">
        <v>29.24</v>
      </c>
      <c r="D32" s="588">
        <v>8.8000000000000005E-3</v>
      </c>
    </row>
    <row r="33" spans="1:4" s="365" customFormat="1" ht="12.5" thickTop="1" x14ac:dyDescent="0.35"/>
    <row r="34" spans="1:4" s="365" customFormat="1" x14ac:dyDescent="0.35"/>
    <row r="35" spans="1:4" s="365" customFormat="1" x14ac:dyDescent="0.35">
      <c r="A35" s="192" t="s">
        <v>1127</v>
      </c>
      <c r="B35" s="589"/>
    </row>
    <row r="36" spans="1:4" s="365" customFormat="1" x14ac:dyDescent="0.35">
      <c r="B36" s="590"/>
    </row>
    <row r="37" spans="1:4" s="365" customFormat="1" x14ac:dyDescent="0.35">
      <c r="B37" s="108" t="s">
        <v>1106</v>
      </c>
      <c r="C37" s="208">
        <v>2020</v>
      </c>
      <c r="D37" s="208" t="s">
        <v>1128</v>
      </c>
    </row>
    <row r="38" spans="1:4" s="365" customFormat="1" x14ac:dyDescent="0.35">
      <c r="B38" s="568" t="s">
        <v>1129</v>
      </c>
      <c r="C38" s="63">
        <v>2182726</v>
      </c>
      <c r="D38" s="569"/>
    </row>
    <row r="39" spans="1:4" s="365" customFormat="1" x14ac:dyDescent="0.35">
      <c r="B39" s="442" t="s">
        <v>1130</v>
      </c>
      <c r="C39" s="591">
        <v>2114</v>
      </c>
      <c r="D39" s="592">
        <v>1E-3</v>
      </c>
    </row>
    <row r="40" spans="1:4" s="365" customFormat="1" x14ac:dyDescent="0.35">
      <c r="B40" s="442" t="s">
        <v>1131</v>
      </c>
      <c r="C40" s="591">
        <v>3978</v>
      </c>
      <c r="D40" s="592">
        <v>1.8E-3</v>
      </c>
    </row>
    <row r="41" spans="1:4" s="365" customFormat="1" ht="12.5" thickBot="1" x14ac:dyDescent="0.4">
      <c r="B41" s="593" t="s">
        <v>1132</v>
      </c>
      <c r="C41" s="594">
        <v>999</v>
      </c>
      <c r="D41" s="592">
        <v>5.0000000000000001E-4</v>
      </c>
    </row>
    <row r="42" spans="1:4" s="365" customFormat="1" ht="12.5" thickBot="1" x14ac:dyDescent="0.4">
      <c r="B42" s="593" t="s">
        <v>1133</v>
      </c>
      <c r="C42" s="595">
        <v>7091</v>
      </c>
      <c r="D42" s="27">
        <v>3.2000000000000002E-3</v>
      </c>
    </row>
  </sheetData>
  <mergeCells count="3">
    <mergeCell ref="C4:C5"/>
    <mergeCell ref="C15:C16"/>
    <mergeCell ref="C26:C27"/>
  </mergeCells>
  <hyperlinks>
    <hyperlink ref="B6" location="_ftn1" display="_ftn1" xr:uid="{9729BFD5-8977-4F75-ADFE-1AE214BE954B}"/>
    <hyperlink ref="B7" location="_ftn2" display="_ftn2" xr:uid="{58340AE3-F7AB-4796-8097-5843A512F787}"/>
    <hyperlink ref="B17" location="_ftn1" display="_ftn1" xr:uid="{300ECB34-F710-4B2C-A565-73AF0E742736}"/>
    <hyperlink ref="B24" location="_ftnref1" display="_ftnref1" xr:uid="{0315ADA9-48E6-483E-8513-CE69BFEAEECC}"/>
    <hyperlink ref="B28" location="_ftn1" display="_ftn1" xr:uid="{A6111539-460E-4058-A772-30FFFB9F9AF5}"/>
    <hyperlink ref="B35" location="_ftnref1" display="_ftnref1" xr:uid="{C46A9D92-06DF-445E-B638-BEDB3CC19B5B}"/>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7C17-E812-4025-B8AD-91D04C84DFB1}">
  <dimension ref="A1:O56"/>
  <sheetViews>
    <sheetView workbookViewId="0">
      <selection activeCell="E14" sqref="E13:E14"/>
    </sheetView>
  </sheetViews>
  <sheetFormatPr defaultColWidth="14.7265625" defaultRowHeight="12" x14ac:dyDescent="0.35"/>
  <cols>
    <col min="1" max="1" width="4" style="524" customWidth="1"/>
    <col min="2" max="2" width="19.1796875" style="477" bestFit="1" customWidth="1"/>
    <col min="3" max="3" width="0.453125" style="505" customWidth="1"/>
    <col min="4" max="4" width="18.1796875" style="477" bestFit="1" customWidth="1"/>
    <col min="5" max="5" width="20.7265625" style="477" bestFit="1" customWidth="1"/>
    <col min="6" max="6" width="10.1796875" style="536" bestFit="1" customWidth="1"/>
    <col min="7" max="7" width="5" style="477" bestFit="1" customWidth="1"/>
    <col min="8" max="8" width="0.453125" style="523" customWidth="1"/>
    <col min="9" max="9" width="20.1796875" style="478" customWidth="1"/>
    <col min="10" max="10" width="14.1796875" style="1" customWidth="1"/>
    <col min="11" max="11" width="0.453125" style="537" customWidth="1"/>
    <col min="12" max="12" width="13.1796875" style="535" customWidth="1"/>
    <col min="13" max="15" width="14.7265625" style="522"/>
    <col min="16" max="16384" width="14.7265625" style="365"/>
  </cols>
  <sheetData>
    <row r="1" spans="1:15" s="365" customFormat="1" ht="15.75" customHeight="1" thickBot="1" x14ac:dyDescent="0.4">
      <c r="A1" s="512"/>
      <c r="B1" s="513"/>
      <c r="C1" s="514"/>
      <c r="D1" s="515" t="s">
        <v>204</v>
      </c>
      <c r="E1" s="516"/>
      <c r="F1" s="516"/>
      <c r="G1" s="516"/>
      <c r="H1" s="517"/>
      <c r="I1" s="518" t="s">
        <v>830</v>
      </c>
      <c r="J1" s="519"/>
      <c r="K1" s="520"/>
      <c r="L1" s="521" t="s">
        <v>831</v>
      </c>
      <c r="M1" s="522"/>
      <c r="N1" s="522"/>
      <c r="O1" s="522"/>
    </row>
    <row r="2" spans="1:15" s="524" customFormat="1" x14ac:dyDescent="0.35">
      <c r="A2" s="279" t="s">
        <v>832</v>
      </c>
      <c r="B2" s="279" t="s">
        <v>204</v>
      </c>
      <c r="C2" s="280"/>
      <c r="D2" s="279" t="s">
        <v>833</v>
      </c>
      <c r="E2" s="279" t="s">
        <v>574</v>
      </c>
      <c r="F2" s="279" t="s">
        <v>834</v>
      </c>
      <c r="G2" s="279" t="s">
        <v>40</v>
      </c>
      <c r="H2" s="280"/>
      <c r="I2" s="281" t="s">
        <v>574</v>
      </c>
      <c r="J2" s="279" t="s">
        <v>834</v>
      </c>
      <c r="K2" s="280"/>
      <c r="L2" s="282" t="s">
        <v>835</v>
      </c>
      <c r="M2" s="523"/>
      <c r="N2" s="523"/>
      <c r="O2" s="523"/>
    </row>
    <row r="3" spans="1:15" s="192" customFormat="1" x14ac:dyDescent="0.35">
      <c r="A3" s="283">
        <v>1</v>
      </c>
      <c r="B3" s="283" t="s">
        <v>320</v>
      </c>
      <c r="C3" s="284"/>
      <c r="D3" s="285" t="s">
        <v>105</v>
      </c>
      <c r="E3" s="285" t="s">
        <v>344</v>
      </c>
      <c r="F3" s="286">
        <v>192670.97</v>
      </c>
      <c r="G3" s="285" t="s">
        <v>575</v>
      </c>
      <c r="H3" s="287"/>
      <c r="I3" s="285" t="s">
        <v>344</v>
      </c>
      <c r="J3" s="286">
        <v>192671.82900000006</v>
      </c>
      <c r="K3" s="288"/>
      <c r="L3" s="286">
        <f>+F3-J3</f>
        <v>-0.85900000005494803</v>
      </c>
      <c r="M3" s="525"/>
      <c r="N3" s="525"/>
      <c r="O3" s="525"/>
    </row>
    <row r="4" spans="1:15" s="525" customFormat="1" x14ac:dyDescent="0.35">
      <c r="A4" s="289">
        <v>2</v>
      </c>
      <c r="B4" s="290" t="s">
        <v>836</v>
      </c>
      <c r="C4" s="284"/>
      <c r="D4" s="291" t="s">
        <v>105</v>
      </c>
      <c r="E4" s="291" t="s">
        <v>587</v>
      </c>
      <c r="F4" s="288">
        <v>1352599.0970000001</v>
      </c>
      <c r="G4" s="291" t="s">
        <v>575</v>
      </c>
      <c r="H4" s="287"/>
      <c r="I4" s="292" t="s">
        <v>587</v>
      </c>
      <c r="J4" s="288">
        <v>1352598.655</v>
      </c>
      <c r="K4" s="288"/>
      <c r="L4" s="288">
        <f>+F4-J4</f>
        <v>0.44200000003911555</v>
      </c>
    </row>
    <row r="5" spans="1:15" s="525" customFormat="1" x14ac:dyDescent="0.35">
      <c r="A5" s="289"/>
      <c r="B5" s="290"/>
      <c r="C5" s="284"/>
      <c r="D5" s="291" t="s">
        <v>105</v>
      </c>
      <c r="E5" s="291" t="s">
        <v>586</v>
      </c>
      <c r="F5" s="288">
        <v>1925764.7340000002</v>
      </c>
      <c r="G5" s="291" t="s">
        <v>575</v>
      </c>
      <c r="H5" s="287"/>
      <c r="I5" s="292" t="s">
        <v>586</v>
      </c>
      <c r="J5" s="288">
        <v>1925764.3060000001</v>
      </c>
      <c r="K5" s="288"/>
      <c r="L5" s="288">
        <f>+F5-J5</f>
        <v>0.42800000007264316</v>
      </c>
    </row>
    <row r="6" spans="1:15" s="525" customFormat="1" x14ac:dyDescent="0.35">
      <c r="A6" s="289"/>
      <c r="B6" s="290"/>
      <c r="C6" s="284"/>
      <c r="D6" s="291" t="s">
        <v>105</v>
      </c>
      <c r="E6" s="291" t="s">
        <v>595</v>
      </c>
      <c r="F6" s="288">
        <v>210795.98699999999</v>
      </c>
      <c r="G6" s="291" t="s">
        <v>575</v>
      </c>
      <c r="H6" s="287"/>
      <c r="I6" s="292" t="s">
        <v>595</v>
      </c>
      <c r="J6" s="288">
        <v>210795.98699999999</v>
      </c>
      <c r="K6" s="288"/>
      <c r="L6" s="288">
        <f>+F6-J6</f>
        <v>0</v>
      </c>
    </row>
    <row r="7" spans="1:15" s="525" customFormat="1" ht="15" customHeight="1" x14ac:dyDescent="0.35">
      <c r="A7" s="289"/>
      <c r="B7" s="290"/>
      <c r="C7" s="284"/>
      <c r="D7" s="291" t="s">
        <v>105</v>
      </c>
      <c r="E7" s="291" t="s">
        <v>590</v>
      </c>
      <c r="F7" s="288">
        <v>769778.36899999995</v>
      </c>
      <c r="G7" s="291" t="s">
        <v>575</v>
      </c>
      <c r="H7" s="287"/>
      <c r="I7" s="292" t="s">
        <v>590</v>
      </c>
      <c r="J7" s="293">
        <v>769778.36899999995</v>
      </c>
      <c r="K7" s="288"/>
      <c r="L7" s="288">
        <f>+F7-J7</f>
        <v>0</v>
      </c>
    </row>
    <row r="8" spans="1:15" s="525" customFormat="1" x14ac:dyDescent="0.35">
      <c r="A8" s="289"/>
      <c r="B8" s="290"/>
      <c r="C8" s="284"/>
      <c r="D8" s="291" t="s">
        <v>105</v>
      </c>
      <c r="E8" s="291" t="s">
        <v>584</v>
      </c>
      <c r="F8" s="288">
        <v>2305588.7399999998</v>
      </c>
      <c r="G8" s="291" t="s">
        <v>575</v>
      </c>
      <c r="H8" s="287"/>
      <c r="I8" s="292" t="s">
        <v>584</v>
      </c>
      <c r="J8" s="293">
        <v>2305588.7399999998</v>
      </c>
      <c r="K8" s="288"/>
      <c r="L8" s="288">
        <f>+F8-J8</f>
        <v>0</v>
      </c>
    </row>
    <row r="9" spans="1:15" s="525" customFormat="1" x14ac:dyDescent="0.35">
      <c r="A9" s="289"/>
      <c r="B9" s="290"/>
      <c r="C9" s="284"/>
      <c r="D9" s="291" t="s">
        <v>105</v>
      </c>
      <c r="E9" s="291" t="s">
        <v>837</v>
      </c>
      <c r="F9" s="288">
        <v>3430609.5669999998</v>
      </c>
      <c r="G9" s="291" t="s">
        <v>575</v>
      </c>
      <c r="H9" s="287"/>
      <c r="I9" s="292" t="s">
        <v>577</v>
      </c>
      <c r="J9" s="294">
        <v>52048200.516999997</v>
      </c>
      <c r="K9" s="288"/>
      <c r="L9" s="294">
        <f>+F9+F10+F11+F12-J9</f>
        <v>0.59200000762939453</v>
      </c>
    </row>
    <row r="10" spans="1:15" s="525" customFormat="1" x14ac:dyDescent="0.35">
      <c r="A10" s="289"/>
      <c r="B10" s="290"/>
      <c r="C10" s="284"/>
      <c r="D10" s="291" t="s">
        <v>105</v>
      </c>
      <c r="E10" s="291" t="s">
        <v>838</v>
      </c>
      <c r="F10" s="288">
        <v>5463716.7229999993</v>
      </c>
      <c r="G10" s="291" t="s">
        <v>575</v>
      </c>
      <c r="H10" s="287"/>
      <c r="I10" s="292" t="s">
        <v>838</v>
      </c>
      <c r="J10" s="294"/>
      <c r="K10" s="288"/>
      <c r="L10" s="294"/>
    </row>
    <row r="11" spans="1:15" s="525" customFormat="1" x14ac:dyDescent="0.35">
      <c r="A11" s="289"/>
      <c r="B11" s="290"/>
      <c r="C11" s="284"/>
      <c r="D11" s="291" t="s">
        <v>105</v>
      </c>
      <c r="E11" s="291" t="s">
        <v>839</v>
      </c>
      <c r="F11" s="288">
        <v>37825647.571000002</v>
      </c>
      <c r="G11" s="291" t="s">
        <v>575</v>
      </c>
      <c r="H11" s="287"/>
      <c r="I11" s="295" t="s">
        <v>839</v>
      </c>
      <c r="J11" s="294"/>
      <c r="K11" s="288"/>
      <c r="L11" s="294"/>
    </row>
    <row r="12" spans="1:15" s="525" customFormat="1" x14ac:dyDescent="0.35">
      <c r="A12" s="289"/>
      <c r="B12" s="290"/>
      <c r="C12" s="284"/>
      <c r="D12" s="291" t="s">
        <v>105</v>
      </c>
      <c r="E12" s="291" t="s">
        <v>840</v>
      </c>
      <c r="F12" s="288">
        <v>5328227.2480000006</v>
      </c>
      <c r="G12" s="291" t="s">
        <v>575</v>
      </c>
      <c r="H12" s="287"/>
      <c r="I12" s="292" t="s">
        <v>840</v>
      </c>
      <c r="J12" s="294"/>
      <c r="K12" s="288"/>
      <c r="L12" s="294"/>
    </row>
    <row r="13" spans="1:15" s="525" customFormat="1" x14ac:dyDescent="0.35">
      <c r="A13" s="289"/>
      <c r="B13" s="290"/>
      <c r="C13" s="284"/>
      <c r="D13" s="291" t="s">
        <v>106</v>
      </c>
      <c r="E13" s="291" t="s">
        <v>46</v>
      </c>
      <c r="F13" s="288">
        <v>3785524.6749999993</v>
      </c>
      <c r="G13" s="291" t="s">
        <v>575</v>
      </c>
      <c r="H13" s="287"/>
      <c r="I13" s="292" t="s">
        <v>46</v>
      </c>
      <c r="J13" s="293">
        <v>3785524.2570000002</v>
      </c>
      <c r="K13" s="288"/>
      <c r="L13" s="288">
        <f>+F13-J13</f>
        <v>0.41799999913200736</v>
      </c>
    </row>
    <row r="14" spans="1:15" s="525" customFormat="1" x14ac:dyDescent="0.35">
      <c r="A14" s="289"/>
      <c r="B14" s="290"/>
      <c r="C14" s="284"/>
      <c r="D14" s="291" t="s">
        <v>106</v>
      </c>
      <c r="E14" s="291" t="s">
        <v>592</v>
      </c>
      <c r="F14" s="288">
        <v>592738.2379999999</v>
      </c>
      <c r="G14" s="291" t="s">
        <v>575</v>
      </c>
      <c r="H14" s="287"/>
      <c r="I14" s="292" t="s">
        <v>592</v>
      </c>
      <c r="J14" s="293">
        <v>592738.6449999999</v>
      </c>
      <c r="K14" s="288"/>
      <c r="L14" s="288">
        <f>+F14-J14</f>
        <v>-0.40700000000651926</v>
      </c>
    </row>
    <row r="15" spans="1:15" s="525" customFormat="1" x14ac:dyDescent="0.35">
      <c r="A15" s="289"/>
      <c r="B15" s="290"/>
      <c r="C15" s="284"/>
      <c r="D15" s="291" t="s">
        <v>110</v>
      </c>
      <c r="E15" s="291" t="s">
        <v>841</v>
      </c>
      <c r="F15" s="288">
        <v>475749.71600000007</v>
      </c>
      <c r="G15" s="291" t="s">
        <v>575</v>
      </c>
      <c r="H15" s="287"/>
      <c r="I15" s="292" t="s">
        <v>841</v>
      </c>
      <c r="J15" s="288">
        <v>475749.71599999996</v>
      </c>
      <c r="K15" s="288"/>
      <c r="L15" s="288">
        <f>+F15-J15</f>
        <v>0</v>
      </c>
    </row>
    <row r="16" spans="1:15" s="525" customFormat="1" x14ac:dyDescent="0.35">
      <c r="A16" s="289"/>
      <c r="B16" s="290"/>
      <c r="C16" s="284"/>
      <c r="D16" s="291" t="s">
        <v>110</v>
      </c>
      <c r="E16" s="291" t="s">
        <v>842</v>
      </c>
      <c r="F16" s="288">
        <v>71872.486000000004</v>
      </c>
      <c r="G16" s="291" t="s">
        <v>575</v>
      </c>
      <c r="H16" s="287"/>
      <c r="I16" s="292" t="s">
        <v>842</v>
      </c>
      <c r="J16" s="293">
        <v>71872.486000000004</v>
      </c>
      <c r="K16" s="288"/>
      <c r="L16" s="288">
        <f>+F16-J16</f>
        <v>0</v>
      </c>
    </row>
    <row r="17" spans="1:15" s="525" customFormat="1" x14ac:dyDescent="0.35">
      <c r="A17" s="289"/>
      <c r="B17" s="290"/>
      <c r="C17" s="284"/>
      <c r="D17" s="291" t="s">
        <v>109</v>
      </c>
      <c r="E17" s="291" t="s">
        <v>843</v>
      </c>
      <c r="F17" s="288">
        <v>752165.10400000005</v>
      </c>
      <c r="G17" s="291" t="s">
        <v>575</v>
      </c>
      <c r="H17" s="287"/>
      <c r="I17" s="292" t="s">
        <v>843</v>
      </c>
      <c r="J17" s="293">
        <v>752165.10400000005</v>
      </c>
      <c r="K17" s="288"/>
      <c r="L17" s="288">
        <f>+F17-J17</f>
        <v>0</v>
      </c>
    </row>
    <row r="18" spans="1:15" s="525" customFormat="1" x14ac:dyDescent="0.35">
      <c r="A18" s="289"/>
      <c r="B18" s="290"/>
      <c r="C18" s="284"/>
      <c r="D18" s="291" t="s">
        <v>109</v>
      </c>
      <c r="E18" s="291" t="s">
        <v>844</v>
      </c>
      <c r="F18" s="288">
        <v>89925.786999999997</v>
      </c>
      <c r="G18" s="291" t="s">
        <v>575</v>
      </c>
      <c r="H18" s="287"/>
      <c r="I18" s="292" t="s">
        <v>844</v>
      </c>
      <c r="J18" s="293">
        <v>89925.786999999997</v>
      </c>
      <c r="K18" s="288"/>
      <c r="L18" s="288">
        <f>+F18-J18</f>
        <v>0</v>
      </c>
    </row>
    <row r="19" spans="1:15" s="192" customFormat="1" x14ac:dyDescent="0.35">
      <c r="A19" s="296">
        <v>3</v>
      </c>
      <c r="B19" s="297" t="s">
        <v>845</v>
      </c>
      <c r="C19" s="284"/>
      <c r="D19" s="285" t="s">
        <v>105</v>
      </c>
      <c r="E19" s="298" t="s">
        <v>336</v>
      </c>
      <c r="F19" s="286">
        <v>1080981.227</v>
      </c>
      <c r="G19" s="285" t="s">
        <v>575</v>
      </c>
      <c r="H19" s="287"/>
      <c r="I19" s="298" t="s">
        <v>336</v>
      </c>
      <c r="J19" s="286">
        <v>1080981.227</v>
      </c>
      <c r="K19" s="288"/>
      <c r="L19" s="286">
        <f>+F19-J19</f>
        <v>0</v>
      </c>
      <c r="M19" s="525"/>
      <c r="N19" s="525"/>
      <c r="O19" s="525"/>
    </row>
    <row r="20" spans="1:15" s="192" customFormat="1" x14ac:dyDescent="0.35">
      <c r="A20" s="296"/>
      <c r="B20" s="297"/>
      <c r="C20" s="284"/>
      <c r="D20" s="285" t="s">
        <v>105</v>
      </c>
      <c r="E20" s="298" t="s">
        <v>337</v>
      </c>
      <c r="F20" s="286">
        <v>586235.54200000002</v>
      </c>
      <c r="G20" s="285" t="s">
        <v>575</v>
      </c>
      <c r="H20" s="287"/>
      <c r="I20" s="298" t="s">
        <v>337</v>
      </c>
      <c r="J20" s="286">
        <v>586235.54200000002</v>
      </c>
      <c r="K20" s="288"/>
      <c r="L20" s="286">
        <f>+F20-J20</f>
        <v>0</v>
      </c>
      <c r="M20" s="525"/>
      <c r="N20" s="525"/>
      <c r="O20" s="525"/>
    </row>
    <row r="21" spans="1:15" s="192" customFormat="1" x14ac:dyDescent="0.35">
      <c r="A21" s="296"/>
      <c r="B21" s="297"/>
      <c r="C21" s="284"/>
      <c r="D21" s="285" t="s">
        <v>105</v>
      </c>
      <c r="E21" s="298" t="s">
        <v>588</v>
      </c>
      <c r="F21" s="286">
        <v>1130874.2386706269</v>
      </c>
      <c r="G21" s="285" t="s">
        <v>575</v>
      </c>
      <c r="H21" s="287"/>
      <c r="I21" s="298" t="s">
        <v>588</v>
      </c>
      <c r="J21" s="286">
        <v>1130874.2386706269</v>
      </c>
      <c r="K21" s="288"/>
      <c r="L21" s="286">
        <f>+F21-J21</f>
        <v>0</v>
      </c>
      <c r="M21" s="525"/>
      <c r="N21" s="525"/>
      <c r="O21" s="525"/>
    </row>
    <row r="22" spans="1:15" s="192" customFormat="1" x14ac:dyDescent="0.35">
      <c r="A22" s="296"/>
      <c r="B22" s="297"/>
      <c r="C22" s="284"/>
      <c r="D22" s="285" t="s">
        <v>105</v>
      </c>
      <c r="E22" s="298" t="s">
        <v>327</v>
      </c>
      <c r="F22" s="286">
        <v>575919.32690847362</v>
      </c>
      <c r="G22" s="285" t="s">
        <v>575</v>
      </c>
      <c r="H22" s="287"/>
      <c r="I22" s="298" t="s">
        <v>327</v>
      </c>
      <c r="J22" s="286">
        <v>575919.32690847362</v>
      </c>
      <c r="K22" s="288"/>
      <c r="L22" s="286">
        <f>+F22-J22</f>
        <v>0</v>
      </c>
      <c r="M22" s="525"/>
      <c r="N22" s="525"/>
      <c r="O22" s="525"/>
    </row>
    <row r="23" spans="1:15" s="192" customFormat="1" x14ac:dyDescent="0.35">
      <c r="A23" s="296"/>
      <c r="B23" s="297"/>
      <c r="C23" s="284"/>
      <c r="D23" s="285" t="s">
        <v>105</v>
      </c>
      <c r="E23" s="298" t="s">
        <v>846</v>
      </c>
      <c r="F23" s="286">
        <v>943559.6876835383</v>
      </c>
      <c r="G23" s="285" t="s">
        <v>575</v>
      </c>
      <c r="H23" s="287"/>
      <c r="I23" s="298" t="s">
        <v>846</v>
      </c>
      <c r="J23" s="286">
        <v>943559.6876835383</v>
      </c>
      <c r="K23" s="288"/>
      <c r="L23" s="286">
        <f>+F23-J23</f>
        <v>0</v>
      </c>
      <c r="M23" s="525"/>
      <c r="N23" s="525"/>
      <c r="O23" s="525"/>
    </row>
    <row r="24" spans="1:15" s="192" customFormat="1" x14ac:dyDescent="0.35">
      <c r="A24" s="296"/>
      <c r="B24" s="297"/>
      <c r="C24" s="284"/>
      <c r="D24" s="285" t="s">
        <v>106</v>
      </c>
      <c r="E24" s="298" t="s">
        <v>326</v>
      </c>
      <c r="F24" s="286">
        <v>164458.91410272496</v>
      </c>
      <c r="G24" s="285" t="s">
        <v>575</v>
      </c>
      <c r="H24" s="287"/>
      <c r="I24" s="298" t="s">
        <v>326</v>
      </c>
      <c r="J24" s="286">
        <v>164458.91410272496</v>
      </c>
      <c r="K24" s="288"/>
      <c r="L24" s="286">
        <f>+F24-J24</f>
        <v>0</v>
      </c>
      <c r="M24" s="525"/>
      <c r="N24" s="525"/>
      <c r="O24" s="525"/>
    </row>
    <row r="25" spans="1:15" s="192" customFormat="1" x14ac:dyDescent="0.35">
      <c r="A25" s="296"/>
      <c r="B25" s="297"/>
      <c r="C25" s="284"/>
      <c r="D25" s="285" t="s">
        <v>106</v>
      </c>
      <c r="E25" s="298" t="s">
        <v>324</v>
      </c>
      <c r="F25" s="286">
        <v>703224.65949278185</v>
      </c>
      <c r="G25" s="285" t="s">
        <v>575</v>
      </c>
      <c r="H25" s="287"/>
      <c r="I25" s="298" t="s">
        <v>324</v>
      </c>
      <c r="J25" s="286">
        <v>703224.65949278185</v>
      </c>
      <c r="K25" s="288"/>
      <c r="L25" s="286">
        <f>+F25-J25</f>
        <v>0</v>
      </c>
      <c r="M25" s="525"/>
      <c r="N25" s="525"/>
      <c r="O25" s="525"/>
    </row>
    <row r="26" spans="1:15" s="192" customFormat="1" x14ac:dyDescent="0.35">
      <c r="A26" s="296"/>
      <c r="B26" s="297"/>
      <c r="C26" s="284"/>
      <c r="D26" s="285" t="s">
        <v>106</v>
      </c>
      <c r="E26" s="298" t="s">
        <v>328</v>
      </c>
      <c r="F26" s="286">
        <v>638979.73049953789</v>
      </c>
      <c r="G26" s="285" t="s">
        <v>575</v>
      </c>
      <c r="H26" s="287"/>
      <c r="I26" s="298" t="s">
        <v>328</v>
      </c>
      <c r="J26" s="286">
        <v>638979.73049953789</v>
      </c>
      <c r="K26" s="288"/>
      <c r="L26" s="286">
        <f>+F26-J26</f>
        <v>0</v>
      </c>
      <c r="M26" s="525"/>
      <c r="N26" s="525"/>
      <c r="O26" s="525"/>
    </row>
    <row r="27" spans="1:15" s="192" customFormat="1" x14ac:dyDescent="0.35">
      <c r="A27" s="296"/>
      <c r="B27" s="297"/>
      <c r="C27" s="284"/>
      <c r="D27" s="285" t="s">
        <v>106</v>
      </c>
      <c r="E27" s="298" t="s">
        <v>330</v>
      </c>
      <c r="F27" s="286">
        <v>709514.59816537995</v>
      </c>
      <c r="G27" s="285" t="s">
        <v>575</v>
      </c>
      <c r="H27" s="287"/>
      <c r="I27" s="298" t="s">
        <v>330</v>
      </c>
      <c r="J27" s="286">
        <v>709514.59816537995</v>
      </c>
      <c r="K27" s="288"/>
      <c r="L27" s="286">
        <f>+F27-J27</f>
        <v>0</v>
      </c>
      <c r="M27" s="525"/>
      <c r="N27" s="525"/>
      <c r="O27" s="525"/>
    </row>
    <row r="28" spans="1:15" s="192" customFormat="1" x14ac:dyDescent="0.35">
      <c r="A28" s="296"/>
      <c r="B28" s="297"/>
      <c r="C28" s="284"/>
      <c r="D28" s="285" t="s">
        <v>106</v>
      </c>
      <c r="E28" s="298" t="s">
        <v>333</v>
      </c>
      <c r="F28" s="286">
        <v>203946.56875846081</v>
      </c>
      <c r="G28" s="285" t="s">
        <v>575</v>
      </c>
      <c r="H28" s="287"/>
      <c r="I28" s="298" t="s">
        <v>333</v>
      </c>
      <c r="J28" s="286">
        <v>203946.56875846081</v>
      </c>
      <c r="K28" s="288"/>
      <c r="L28" s="286">
        <f>+F28-J28</f>
        <v>0</v>
      </c>
      <c r="M28" s="525"/>
      <c r="N28" s="525"/>
      <c r="O28" s="525"/>
    </row>
    <row r="29" spans="1:15" s="192" customFormat="1" x14ac:dyDescent="0.35">
      <c r="A29" s="296"/>
      <c r="B29" s="297"/>
      <c r="C29" s="284"/>
      <c r="D29" s="285" t="s">
        <v>106</v>
      </c>
      <c r="E29" s="298" t="s">
        <v>596</v>
      </c>
      <c r="F29" s="286">
        <v>78016.47446663279</v>
      </c>
      <c r="G29" s="285" t="s">
        <v>575</v>
      </c>
      <c r="H29" s="287"/>
      <c r="I29" s="298" t="s">
        <v>596</v>
      </c>
      <c r="J29" s="286">
        <v>78016.47446663279</v>
      </c>
      <c r="K29" s="288"/>
      <c r="L29" s="286">
        <f>+F29-J29</f>
        <v>0</v>
      </c>
      <c r="M29" s="525"/>
      <c r="N29" s="525"/>
      <c r="O29" s="525"/>
    </row>
    <row r="30" spans="1:15" s="192" customFormat="1" x14ac:dyDescent="0.35">
      <c r="A30" s="296"/>
      <c r="B30" s="297"/>
      <c r="C30" s="284"/>
      <c r="D30" s="285" t="s">
        <v>106</v>
      </c>
      <c r="E30" s="298" t="s">
        <v>597</v>
      </c>
      <c r="F30" s="286">
        <v>1051.069674453779</v>
      </c>
      <c r="G30" s="285" t="s">
        <v>575</v>
      </c>
      <c r="H30" s="287"/>
      <c r="I30" s="298" t="s">
        <v>597</v>
      </c>
      <c r="J30" s="286">
        <v>1051.069674453779</v>
      </c>
      <c r="K30" s="288"/>
      <c r="L30" s="286">
        <f>+F30-J30</f>
        <v>0</v>
      </c>
      <c r="M30" s="525"/>
      <c r="N30" s="525"/>
      <c r="O30" s="525"/>
    </row>
    <row r="31" spans="1:15" s="192" customFormat="1" x14ac:dyDescent="0.35">
      <c r="A31" s="296"/>
      <c r="B31" s="297"/>
      <c r="C31" s="284"/>
      <c r="D31" s="285" t="s">
        <v>106</v>
      </c>
      <c r="E31" s="298" t="s">
        <v>582</v>
      </c>
      <c r="F31" s="286">
        <v>3608342.3554276722</v>
      </c>
      <c r="G31" s="285" t="s">
        <v>575</v>
      </c>
      <c r="H31" s="287"/>
      <c r="I31" s="298" t="s">
        <v>582</v>
      </c>
      <c r="J31" s="286">
        <v>3608342.3554276722</v>
      </c>
      <c r="K31" s="288"/>
      <c r="L31" s="286">
        <f>+F31-J31</f>
        <v>0</v>
      </c>
      <c r="M31" s="525"/>
      <c r="N31" s="525"/>
      <c r="O31" s="525"/>
    </row>
    <row r="32" spans="1:15" s="526" customFormat="1" x14ac:dyDescent="0.35">
      <c r="A32" s="296"/>
      <c r="B32" s="297"/>
      <c r="C32" s="328"/>
      <c r="D32" s="329" t="s">
        <v>106</v>
      </c>
      <c r="E32" s="330" t="s">
        <v>594</v>
      </c>
      <c r="F32" s="331">
        <v>221043.46195691952</v>
      </c>
      <c r="G32" s="329" t="s">
        <v>575</v>
      </c>
      <c r="H32" s="332"/>
      <c r="I32" s="330" t="s">
        <v>594</v>
      </c>
      <c r="J32" s="331">
        <v>221043.46195691952</v>
      </c>
      <c r="K32" s="331"/>
      <c r="L32" s="331">
        <f>+F32-J32</f>
        <v>0</v>
      </c>
    </row>
    <row r="33" spans="1:15" s="192" customFormat="1" x14ac:dyDescent="0.35">
      <c r="A33" s="296"/>
      <c r="B33" s="297"/>
      <c r="C33" s="284"/>
      <c r="D33" s="285" t="s">
        <v>106</v>
      </c>
      <c r="E33" s="298" t="s">
        <v>847</v>
      </c>
      <c r="F33" s="286">
        <v>6957224.7785381917</v>
      </c>
      <c r="G33" s="285" t="s">
        <v>575</v>
      </c>
      <c r="H33" s="287"/>
      <c r="I33" s="298" t="s">
        <v>847</v>
      </c>
      <c r="J33" s="286">
        <v>6957224.7785381917</v>
      </c>
      <c r="K33" s="288"/>
      <c r="L33" s="286">
        <f>+F33-J33</f>
        <v>0</v>
      </c>
      <c r="M33" s="525"/>
      <c r="N33" s="525"/>
      <c r="O33" s="525"/>
    </row>
    <row r="34" spans="1:15" s="192" customFormat="1" x14ac:dyDescent="0.35">
      <c r="A34" s="296"/>
      <c r="B34" s="297"/>
      <c r="C34" s="284"/>
      <c r="D34" s="285" t="s">
        <v>106</v>
      </c>
      <c r="E34" s="285" t="s">
        <v>593</v>
      </c>
      <c r="F34" s="286">
        <v>642674.71653157321</v>
      </c>
      <c r="G34" s="285" t="s">
        <v>575</v>
      </c>
      <c r="H34" s="287"/>
      <c r="I34" s="285" t="s">
        <v>593</v>
      </c>
      <c r="J34" s="286">
        <v>642674.71653157321</v>
      </c>
      <c r="K34" s="288"/>
      <c r="L34" s="286">
        <f>+F34-J34</f>
        <v>0</v>
      </c>
      <c r="M34" s="525"/>
      <c r="N34" s="525"/>
      <c r="O34" s="525"/>
    </row>
    <row r="35" spans="1:15" s="192" customFormat="1" x14ac:dyDescent="0.35">
      <c r="A35" s="296"/>
      <c r="B35" s="297"/>
      <c r="C35" s="284"/>
      <c r="D35" s="285" t="s">
        <v>848</v>
      </c>
      <c r="E35" s="298" t="s">
        <v>849</v>
      </c>
      <c r="F35" s="286">
        <v>511603.08871172764</v>
      </c>
      <c r="G35" s="285" t="s">
        <v>850</v>
      </c>
      <c r="H35" s="287"/>
      <c r="I35" s="298" t="s">
        <v>849</v>
      </c>
      <c r="J35" s="286">
        <v>511603.08871172764</v>
      </c>
      <c r="K35" s="288"/>
      <c r="L35" s="286">
        <f>+F35-J35</f>
        <v>0</v>
      </c>
      <c r="M35" s="525"/>
      <c r="N35" s="525"/>
      <c r="O35" s="525"/>
    </row>
    <row r="36" spans="1:15" s="192" customFormat="1" x14ac:dyDescent="0.35">
      <c r="A36" s="296"/>
      <c r="B36" s="297"/>
      <c r="C36" s="284"/>
      <c r="D36" s="285" t="s">
        <v>848</v>
      </c>
      <c r="E36" s="298" t="s">
        <v>851</v>
      </c>
      <c r="F36" s="286">
        <v>297218.10351524391</v>
      </c>
      <c r="G36" s="285" t="s">
        <v>850</v>
      </c>
      <c r="H36" s="287"/>
      <c r="I36" s="298" t="s">
        <v>851</v>
      </c>
      <c r="J36" s="286">
        <v>297218.10351524391</v>
      </c>
      <c r="K36" s="288"/>
      <c r="L36" s="286">
        <f>+F36-J36</f>
        <v>0</v>
      </c>
      <c r="M36" s="525"/>
      <c r="N36" s="525"/>
      <c r="O36" s="525"/>
    </row>
    <row r="37" spans="1:15" s="192" customFormat="1" x14ac:dyDescent="0.35">
      <c r="A37" s="299">
        <v>4</v>
      </c>
      <c r="B37" s="284" t="s">
        <v>633</v>
      </c>
      <c r="C37" s="300"/>
      <c r="D37" s="291" t="s">
        <v>852</v>
      </c>
      <c r="E37" s="291" t="s">
        <v>591</v>
      </c>
      <c r="F37" s="288">
        <f>+'[1]4'!C120/2</f>
        <v>761104.5</v>
      </c>
      <c r="G37" s="291" t="s">
        <v>575</v>
      </c>
      <c r="H37" s="287"/>
      <c r="I37" s="292" t="s">
        <v>591</v>
      </c>
      <c r="J37" s="288">
        <v>761104.5</v>
      </c>
      <c r="K37" s="301"/>
      <c r="L37" s="288">
        <f>+F37-J37</f>
        <v>0</v>
      </c>
      <c r="M37" s="525"/>
      <c r="N37" s="525"/>
      <c r="O37" s="525"/>
    </row>
    <row r="38" spans="1:15" s="192" customFormat="1" x14ac:dyDescent="0.35">
      <c r="A38" s="296">
        <v>5</v>
      </c>
      <c r="B38" s="297" t="s">
        <v>629</v>
      </c>
      <c r="C38" s="284"/>
      <c r="D38" s="285" t="s">
        <v>853</v>
      </c>
      <c r="E38" s="285" t="s">
        <v>631</v>
      </c>
      <c r="F38" s="286">
        <f>+'[1]5'!C17</f>
        <v>3625869.0370000005</v>
      </c>
      <c r="G38" s="285" t="s">
        <v>575</v>
      </c>
      <c r="H38" s="287"/>
      <c r="I38" s="285" t="s">
        <v>581</v>
      </c>
      <c r="J38" s="286">
        <v>3625869.1859999998</v>
      </c>
      <c r="K38" s="288">
        <v>814623305.30399191</v>
      </c>
      <c r="L38" s="286">
        <f>+F38-J38</f>
        <v>-0.14899999927729368</v>
      </c>
      <c r="M38" s="525"/>
      <c r="N38" s="525"/>
      <c r="O38" s="525"/>
    </row>
    <row r="39" spans="1:15" s="192" customFormat="1" x14ac:dyDescent="0.35">
      <c r="A39" s="296"/>
      <c r="B39" s="297"/>
      <c r="C39" s="284"/>
      <c r="D39" s="285" t="s">
        <v>853</v>
      </c>
      <c r="E39" s="285" t="s">
        <v>632</v>
      </c>
      <c r="F39" s="286">
        <f>+'[1]5'!C31</f>
        <v>7876497.6680000015</v>
      </c>
      <c r="G39" s="285" t="s">
        <v>575</v>
      </c>
      <c r="H39" s="287"/>
      <c r="I39" s="285" t="s">
        <v>550</v>
      </c>
      <c r="J39" s="286">
        <v>7876497.7000000011</v>
      </c>
      <c r="K39" s="288"/>
      <c r="L39" s="286">
        <f>+F39-J39</f>
        <v>-3.1999999657273293E-2</v>
      </c>
      <c r="M39" s="525"/>
      <c r="N39" s="525"/>
      <c r="O39" s="525"/>
    </row>
    <row r="40" spans="1:15" s="192" customFormat="1" x14ac:dyDescent="0.35">
      <c r="A40" s="289">
        <v>6</v>
      </c>
      <c r="B40" s="290" t="s">
        <v>626</v>
      </c>
      <c r="C40" s="284"/>
      <c r="D40" s="291" t="s">
        <v>107</v>
      </c>
      <c r="E40" s="292" t="s">
        <v>580</v>
      </c>
      <c r="F40" s="288">
        <f>+'[1]6'!C17</f>
        <v>3652426.0787072792</v>
      </c>
      <c r="G40" s="291" t="s">
        <v>575</v>
      </c>
      <c r="H40" s="287"/>
      <c r="I40" s="292" t="s">
        <v>580</v>
      </c>
      <c r="J40" s="288">
        <v>3652427.0789999999</v>
      </c>
      <c r="K40" s="288"/>
      <c r="L40" s="288">
        <f>+F40-J40</f>
        <v>-1.0002927207387984</v>
      </c>
      <c r="M40" s="525"/>
      <c r="N40" s="525"/>
      <c r="O40" s="525"/>
    </row>
    <row r="41" spans="1:15" s="192" customFormat="1" x14ac:dyDescent="0.35">
      <c r="A41" s="289"/>
      <c r="B41" s="290"/>
      <c r="C41" s="284"/>
      <c r="D41" s="291" t="s">
        <v>105</v>
      </c>
      <c r="E41" s="292" t="s">
        <v>585</v>
      </c>
      <c r="F41" s="288">
        <f>+'[1]6'!C25</f>
        <v>2276707.8230000003</v>
      </c>
      <c r="G41" s="291" t="s">
        <v>575</v>
      </c>
      <c r="H41" s="287"/>
      <c r="I41" s="292" t="s">
        <v>585</v>
      </c>
      <c r="J41" s="288">
        <v>2276707.8230000003</v>
      </c>
      <c r="K41" s="288"/>
      <c r="L41" s="288">
        <f>+F41-J41</f>
        <v>0</v>
      </c>
      <c r="M41" s="525"/>
      <c r="N41" s="525"/>
      <c r="O41" s="525"/>
    </row>
    <row r="42" spans="1:15" s="192" customFormat="1" x14ac:dyDescent="0.35">
      <c r="A42" s="289"/>
      <c r="B42" s="290"/>
      <c r="C42" s="284"/>
      <c r="D42" s="291" t="s">
        <v>105</v>
      </c>
      <c r="E42" s="292" t="s">
        <v>354</v>
      </c>
      <c r="F42" s="288">
        <f>+'[1]6'!C40</f>
        <v>1818076.5119999999</v>
      </c>
      <c r="G42" s="291" t="s">
        <v>575</v>
      </c>
      <c r="H42" s="287"/>
      <c r="I42" s="292" t="s">
        <v>354</v>
      </c>
      <c r="J42" s="288">
        <v>1818076.094</v>
      </c>
      <c r="K42" s="288"/>
      <c r="L42" s="288">
        <f>+F42-J42</f>
        <v>0.41799999983049929</v>
      </c>
      <c r="M42" s="525"/>
      <c r="N42" s="525"/>
      <c r="O42" s="525"/>
    </row>
    <row r="43" spans="1:15" s="192" customFormat="1" x14ac:dyDescent="0.35">
      <c r="A43" s="289"/>
      <c r="B43" s="290"/>
      <c r="C43" s="284"/>
      <c r="D43" s="291" t="s">
        <v>105</v>
      </c>
      <c r="E43" s="292" t="s">
        <v>589</v>
      </c>
      <c r="F43" s="288">
        <f>+'[1]6'!C68</f>
        <v>1082250.2609999999</v>
      </c>
      <c r="G43" s="291" t="s">
        <v>575</v>
      </c>
      <c r="H43" s="287"/>
      <c r="I43" s="292" t="s">
        <v>589</v>
      </c>
      <c r="J43" s="288">
        <v>1082250.2610000002</v>
      </c>
      <c r="K43" s="288"/>
      <c r="L43" s="288">
        <f>+F43-J43</f>
        <v>0</v>
      </c>
      <c r="M43" s="525"/>
      <c r="N43" s="525"/>
      <c r="O43" s="525"/>
    </row>
    <row r="44" spans="1:15" s="192" customFormat="1" x14ac:dyDescent="0.35">
      <c r="A44" s="289"/>
      <c r="B44" s="290"/>
      <c r="C44" s="284"/>
      <c r="D44" s="291" t="s">
        <v>105</v>
      </c>
      <c r="E44" s="292" t="s">
        <v>854</v>
      </c>
      <c r="F44" s="288">
        <f>+'[1]6'!C96</f>
        <v>5388299.6180000007</v>
      </c>
      <c r="G44" s="291" t="s">
        <v>575</v>
      </c>
      <c r="H44" s="287"/>
      <c r="I44" s="292" t="s">
        <v>854</v>
      </c>
      <c r="J44" s="288">
        <v>5388299.29</v>
      </c>
      <c r="K44" s="288"/>
      <c r="L44" s="288">
        <f>+F44-J44</f>
        <v>0.32800000067800283</v>
      </c>
      <c r="M44" s="525"/>
      <c r="N44" s="525"/>
      <c r="O44" s="525"/>
    </row>
    <row r="45" spans="1:15" s="192" customFormat="1" x14ac:dyDescent="0.35">
      <c r="A45" s="302">
        <v>7</v>
      </c>
      <c r="B45" s="303" t="s">
        <v>394</v>
      </c>
      <c r="C45" s="284"/>
      <c r="D45" s="285" t="s">
        <v>855</v>
      </c>
      <c r="E45" s="285" t="s">
        <v>583</v>
      </c>
      <c r="F45" s="286">
        <f>+'[1]7'!C69</f>
        <v>2720531.4600000004</v>
      </c>
      <c r="G45" s="285" t="s">
        <v>575</v>
      </c>
      <c r="H45" s="287"/>
      <c r="I45" s="298" t="s">
        <v>583</v>
      </c>
      <c r="J45" s="286">
        <v>2719577.6690000002</v>
      </c>
      <c r="K45" s="288"/>
      <c r="L45" s="286">
        <f>+F45-J45</f>
        <v>953.79100000020117</v>
      </c>
      <c r="M45" s="525"/>
      <c r="N45" s="525"/>
      <c r="O45" s="525"/>
    </row>
    <row r="46" spans="1:15" s="192" customFormat="1" x14ac:dyDescent="0.35">
      <c r="A46" s="289">
        <v>8</v>
      </c>
      <c r="B46" s="290" t="s">
        <v>637</v>
      </c>
      <c r="C46" s="300"/>
      <c r="D46" s="291" t="s">
        <v>106</v>
      </c>
      <c r="E46" s="292" t="s">
        <v>856</v>
      </c>
      <c r="F46" s="288">
        <v>0</v>
      </c>
      <c r="G46" s="291" t="s">
        <v>575</v>
      </c>
      <c r="H46" s="287"/>
      <c r="I46" s="292" t="s">
        <v>856</v>
      </c>
      <c r="J46" s="288">
        <v>4305</v>
      </c>
      <c r="K46" s="288"/>
      <c r="L46" s="288">
        <f>+F46-J46</f>
        <v>-4305</v>
      </c>
      <c r="M46" s="525"/>
      <c r="N46" s="525"/>
      <c r="O46" s="525"/>
    </row>
    <row r="47" spans="1:15" s="192" customFormat="1" x14ac:dyDescent="0.35">
      <c r="A47" s="289"/>
      <c r="B47" s="290"/>
      <c r="C47" s="300"/>
      <c r="D47" s="291" t="s">
        <v>106</v>
      </c>
      <c r="E47" s="292" t="s">
        <v>857</v>
      </c>
      <c r="F47" s="288">
        <f>+'[1]8'!C69</f>
        <v>37974</v>
      </c>
      <c r="G47" s="291" t="s">
        <v>575</v>
      </c>
      <c r="H47" s="287"/>
      <c r="I47" s="292" t="s">
        <v>857</v>
      </c>
      <c r="J47" s="288"/>
      <c r="K47" s="288"/>
      <c r="L47" s="288">
        <f>+F47-J47</f>
        <v>37974</v>
      </c>
      <c r="M47" s="525"/>
      <c r="N47" s="525"/>
      <c r="O47" s="525"/>
    </row>
    <row r="48" spans="1:15" s="192" customFormat="1" x14ac:dyDescent="0.35">
      <c r="A48" s="296">
        <v>9</v>
      </c>
      <c r="B48" s="297" t="s">
        <v>858</v>
      </c>
      <c r="C48" s="284"/>
      <c r="D48" s="285" t="s">
        <v>859</v>
      </c>
      <c r="E48" s="285" t="s">
        <v>860</v>
      </c>
      <c r="F48" s="286">
        <v>1087418</v>
      </c>
      <c r="G48" s="285" t="s">
        <v>575</v>
      </c>
      <c r="H48" s="287"/>
      <c r="I48" s="285" t="s">
        <v>859</v>
      </c>
      <c r="J48" s="286">
        <v>0</v>
      </c>
      <c r="K48" s="288">
        <v>814623305.30399191</v>
      </c>
      <c r="L48" s="286">
        <f>+F48-J48</f>
        <v>1087418</v>
      </c>
      <c r="M48" s="525"/>
      <c r="N48" s="525"/>
      <c r="O48" s="525"/>
    </row>
    <row r="49" spans="1:15" s="192" customFormat="1" x14ac:dyDescent="0.35">
      <c r="A49" s="296"/>
      <c r="B49" s="297"/>
      <c r="C49" s="284"/>
      <c r="D49" s="285" t="s">
        <v>861</v>
      </c>
      <c r="E49" s="285" t="s">
        <v>860</v>
      </c>
      <c r="F49" s="286">
        <v>206601</v>
      </c>
      <c r="G49" s="285" t="s">
        <v>575</v>
      </c>
      <c r="H49" s="287"/>
      <c r="I49" s="285" t="s">
        <v>861</v>
      </c>
      <c r="J49" s="286">
        <v>0</v>
      </c>
      <c r="K49" s="288"/>
      <c r="L49" s="286">
        <f>+F49-J49</f>
        <v>206601</v>
      </c>
      <c r="M49" s="525"/>
      <c r="N49" s="525"/>
      <c r="O49" s="525"/>
    </row>
    <row r="50" spans="1:15" s="192" customFormat="1" x14ac:dyDescent="0.35">
      <c r="A50" s="527" t="s">
        <v>12</v>
      </c>
      <c r="B50" s="527"/>
      <c r="C50" s="528">
        <f>SUM(C4:C46)</f>
        <v>0</v>
      </c>
      <c r="D50" s="529">
        <f>SUM(D4:D46)</f>
        <v>0</v>
      </c>
      <c r="E50" s="529"/>
      <c r="F50" s="530">
        <f>SUM(F3:F49)</f>
        <v>114161999.51181118</v>
      </c>
      <c r="G50" s="529"/>
      <c r="H50" s="528">
        <f>SUM(H3:H46)</f>
        <v>0</v>
      </c>
      <c r="I50" s="528">
        <f>SUM(I3:I46)</f>
        <v>0</v>
      </c>
      <c r="J50" s="531">
        <f t="shared" ref="J50" si="0">SUM(J3:J49)</f>
        <v>112833357.54210392</v>
      </c>
      <c r="K50" s="531">
        <f t="shared" ref="K50" si="1">SUM(K3:K47)</f>
        <v>814623305.30399191</v>
      </c>
      <c r="L50" s="531">
        <f t="shared" ref="L50" si="2">SUM(L3:L49)</f>
        <v>1328641.9697072878</v>
      </c>
      <c r="M50" s="525"/>
      <c r="N50" s="525"/>
      <c r="O50" s="525"/>
    </row>
    <row r="51" spans="1:15" s="192" customFormat="1" x14ac:dyDescent="0.35">
      <c r="A51" s="462"/>
      <c r="B51" s="532"/>
      <c r="C51" s="533"/>
      <c r="D51" s="532"/>
      <c r="E51" s="532"/>
      <c r="F51" s="1"/>
      <c r="G51" s="532"/>
      <c r="H51" s="501"/>
      <c r="I51" s="264"/>
      <c r="J51" s="1"/>
      <c r="K51" s="534"/>
      <c r="L51" s="535"/>
      <c r="M51" s="525"/>
      <c r="N51" s="525"/>
      <c r="O51" s="525"/>
    </row>
    <row r="52" spans="1:15" s="192" customFormat="1" x14ac:dyDescent="0.35">
      <c r="A52" s="462"/>
      <c r="B52" s="532"/>
      <c r="C52" s="533"/>
      <c r="D52" s="532"/>
      <c r="E52" s="532"/>
      <c r="F52" s="1"/>
      <c r="G52" s="532"/>
      <c r="H52" s="501"/>
      <c r="I52" s="264"/>
      <c r="J52" s="1"/>
      <c r="K52" s="534"/>
      <c r="L52" s="535"/>
      <c r="M52" s="525"/>
      <c r="N52" s="525"/>
      <c r="O52" s="525"/>
    </row>
    <row r="53" spans="1:15" s="192" customFormat="1" x14ac:dyDescent="0.35">
      <c r="A53" s="462"/>
      <c r="B53" s="532"/>
      <c r="C53" s="533"/>
      <c r="D53" s="532"/>
      <c r="E53" s="532"/>
      <c r="F53" s="1"/>
      <c r="G53" s="532"/>
      <c r="H53" s="501"/>
      <c r="I53" s="264"/>
      <c r="J53" s="1"/>
      <c r="K53" s="534"/>
      <c r="L53" s="535"/>
      <c r="M53" s="525"/>
      <c r="N53" s="525"/>
      <c r="O53" s="525"/>
    </row>
    <row r="54" spans="1:15" s="192" customFormat="1" x14ac:dyDescent="0.35">
      <c r="A54" s="462"/>
      <c r="B54" s="532"/>
      <c r="C54" s="533"/>
      <c r="D54" s="532"/>
      <c r="E54" s="532"/>
      <c r="F54" s="1"/>
      <c r="G54" s="532"/>
      <c r="H54" s="501"/>
      <c r="I54" s="264"/>
      <c r="J54" s="1"/>
      <c r="K54" s="534"/>
      <c r="L54" s="535"/>
      <c r="M54" s="525"/>
      <c r="N54" s="525"/>
      <c r="O54" s="525"/>
    </row>
    <row r="55" spans="1:15" s="192" customFormat="1" x14ac:dyDescent="0.35">
      <c r="A55" s="462"/>
      <c r="B55" s="532"/>
      <c r="C55" s="533"/>
      <c r="D55" s="532"/>
      <c r="E55" s="532"/>
      <c r="F55" s="1"/>
      <c r="G55" s="532"/>
      <c r="H55" s="501"/>
      <c r="I55" s="264"/>
      <c r="J55" s="1"/>
      <c r="K55" s="534"/>
      <c r="L55" s="535"/>
      <c r="M55" s="525"/>
      <c r="N55" s="525"/>
      <c r="O55" s="525"/>
    </row>
    <row r="56" spans="1:15" s="192" customFormat="1" x14ac:dyDescent="0.35">
      <c r="A56" s="462"/>
      <c r="B56" s="532"/>
      <c r="C56" s="533"/>
      <c r="D56" s="532"/>
      <c r="E56" s="532"/>
      <c r="F56" s="1"/>
      <c r="G56" s="532"/>
      <c r="H56" s="501"/>
      <c r="I56" s="264"/>
      <c r="J56" s="1"/>
      <c r="K56" s="534"/>
      <c r="L56" s="535"/>
      <c r="M56" s="525"/>
      <c r="N56" s="525"/>
      <c r="O56" s="525"/>
    </row>
  </sheetData>
  <mergeCells count="17">
    <mergeCell ref="A46:A47"/>
    <mergeCell ref="B46:B47"/>
    <mergeCell ref="A48:A49"/>
    <mergeCell ref="A50:B50"/>
    <mergeCell ref="A19:A36"/>
    <mergeCell ref="B19:B36"/>
    <mergeCell ref="A38:A39"/>
    <mergeCell ref="B38:B39"/>
    <mergeCell ref="A40:A44"/>
    <mergeCell ref="B40:B44"/>
    <mergeCell ref="D1:G1"/>
    <mergeCell ref="I1:J1"/>
    <mergeCell ref="A4:A18"/>
    <mergeCell ref="B4:B18"/>
    <mergeCell ref="J9:J12"/>
    <mergeCell ref="L9:L12"/>
    <mergeCell ref="B48:B49"/>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2C0C3-9B3E-46B7-8F47-C836BB1BBE16}">
  <dimension ref="A1:M26"/>
  <sheetViews>
    <sheetView topLeftCell="A24" workbookViewId="0">
      <selection activeCell="E14" sqref="E13:E14"/>
    </sheetView>
  </sheetViews>
  <sheetFormatPr defaultRowHeight="12" x14ac:dyDescent="0.35"/>
  <cols>
    <col min="1" max="1" width="3.36328125" style="365" bestFit="1" customWidth="1"/>
    <col min="2" max="2" width="7.90625" style="365" bestFit="1" customWidth="1"/>
    <col min="3" max="3" width="0.36328125" style="365" customWidth="1"/>
    <col min="4" max="4" width="8.1796875" style="365" bestFit="1" customWidth="1"/>
    <col min="5" max="5" width="10.1796875" style="365" bestFit="1" customWidth="1"/>
    <col min="6" max="6" width="11.453125" style="365" bestFit="1" customWidth="1"/>
    <col min="7" max="7" width="4.453125" style="365" bestFit="1" customWidth="1"/>
    <col min="8" max="8" width="0.36328125" style="365" customWidth="1"/>
    <col min="9" max="9" width="6.1796875" style="365" bestFit="1" customWidth="1"/>
    <col min="10" max="10" width="10.1796875" style="365" bestFit="1" customWidth="1"/>
    <col min="11" max="11" width="11.453125" style="365" bestFit="1" customWidth="1"/>
    <col min="12" max="12" width="0.7265625" style="365" customWidth="1"/>
    <col min="13" max="13" width="8.54296875" style="365" bestFit="1" customWidth="1"/>
    <col min="14" max="16384" width="8.7265625" style="365"/>
  </cols>
  <sheetData>
    <row r="1" spans="1:13" s="365" customFormat="1" ht="36" x14ac:dyDescent="0.35">
      <c r="A1" s="503"/>
      <c r="B1" s="504"/>
      <c r="C1" s="505"/>
      <c r="D1" s="506" t="s">
        <v>204</v>
      </c>
      <c r="E1" s="506"/>
      <c r="F1" s="506"/>
      <c r="G1" s="506"/>
      <c r="H1" s="507"/>
      <c r="I1" s="506" t="s">
        <v>830</v>
      </c>
      <c r="J1" s="506"/>
      <c r="K1" s="506"/>
      <c r="L1" s="508"/>
      <c r="M1" s="509" t="s">
        <v>831</v>
      </c>
    </row>
    <row r="2" spans="1:13" s="365" customFormat="1" ht="24" x14ac:dyDescent="0.35">
      <c r="A2" s="304" t="s">
        <v>832</v>
      </c>
      <c r="B2" s="305" t="s">
        <v>204</v>
      </c>
      <c r="C2" s="306"/>
      <c r="D2" s="305" t="s">
        <v>833</v>
      </c>
      <c r="E2" s="282" t="s">
        <v>834</v>
      </c>
      <c r="F2" s="282" t="s">
        <v>599</v>
      </c>
      <c r="G2" s="282" t="s">
        <v>40</v>
      </c>
      <c r="H2" s="307"/>
      <c r="I2" s="308" t="s">
        <v>833</v>
      </c>
      <c r="J2" s="309" t="s">
        <v>834</v>
      </c>
      <c r="K2" s="309" t="s">
        <v>599</v>
      </c>
      <c r="L2" s="307"/>
      <c r="M2" s="310" t="s">
        <v>835</v>
      </c>
    </row>
    <row r="3" spans="1:13" s="365" customFormat="1" x14ac:dyDescent="0.35">
      <c r="A3" s="311">
        <v>1</v>
      </c>
      <c r="B3" s="312" t="s">
        <v>320</v>
      </c>
      <c r="C3" s="313"/>
      <c r="D3" s="314" t="s">
        <v>110</v>
      </c>
      <c r="E3" s="315">
        <v>125547.162</v>
      </c>
      <c r="F3" s="315">
        <v>4200740.6900000013</v>
      </c>
      <c r="G3" s="316" t="s">
        <v>862</v>
      </c>
      <c r="H3" s="192"/>
      <c r="I3" s="317" t="s">
        <v>50</v>
      </c>
      <c r="J3" s="315">
        <v>125547.162</v>
      </c>
      <c r="K3" s="315">
        <v>4200740.6900000013</v>
      </c>
      <c r="L3" s="192"/>
      <c r="M3" s="315">
        <f t="shared" ref="M3:M18" si="0">+E3-J3</f>
        <v>0</v>
      </c>
    </row>
    <row r="4" spans="1:13" s="365" customFormat="1" x14ac:dyDescent="0.35">
      <c r="A4" s="311"/>
      <c r="B4" s="312"/>
      <c r="C4" s="313"/>
      <c r="D4" s="314" t="s">
        <v>48</v>
      </c>
      <c r="E4" s="315">
        <v>266610.299</v>
      </c>
      <c r="F4" s="315">
        <v>3297231.27</v>
      </c>
      <c r="G4" s="316" t="s">
        <v>862</v>
      </c>
      <c r="H4" s="192"/>
      <c r="I4" s="314" t="s">
        <v>48</v>
      </c>
      <c r="J4" s="315">
        <v>266610.299</v>
      </c>
      <c r="K4" s="315">
        <v>3297231.27</v>
      </c>
      <c r="L4" s="192"/>
      <c r="M4" s="315">
        <f t="shared" si="0"/>
        <v>0</v>
      </c>
    </row>
    <row r="5" spans="1:13" s="365" customFormat="1" ht="24" x14ac:dyDescent="0.35">
      <c r="A5" s="311"/>
      <c r="B5" s="312"/>
      <c r="C5" s="313"/>
      <c r="D5" s="314" t="s">
        <v>863</v>
      </c>
      <c r="E5" s="315">
        <v>18195222.695</v>
      </c>
      <c r="F5" s="315">
        <v>699252125.38302803</v>
      </c>
      <c r="G5" s="316" t="s">
        <v>862</v>
      </c>
      <c r="H5" s="192"/>
      <c r="I5" s="317" t="s">
        <v>864</v>
      </c>
      <c r="J5" s="315">
        <v>18195222.695</v>
      </c>
      <c r="K5" s="315">
        <v>699252125.38302803</v>
      </c>
      <c r="L5" s="192"/>
      <c r="M5" s="315">
        <f t="shared" si="0"/>
        <v>0</v>
      </c>
    </row>
    <row r="6" spans="1:13" s="365" customFormat="1" ht="24" x14ac:dyDescent="0.35">
      <c r="A6" s="311"/>
      <c r="B6" s="312"/>
      <c r="C6" s="313"/>
      <c r="D6" s="314" t="s">
        <v>865</v>
      </c>
      <c r="E6" s="315">
        <v>4246202.4000000004</v>
      </c>
      <c r="F6" s="315">
        <v>122144917.506777</v>
      </c>
      <c r="G6" s="316" t="s">
        <v>862</v>
      </c>
      <c r="H6" s="192"/>
      <c r="I6" s="317" t="s">
        <v>866</v>
      </c>
      <c r="J6" s="315">
        <v>4246202.4000000004</v>
      </c>
      <c r="K6" s="315">
        <v>122144917.506777</v>
      </c>
      <c r="L6" s="192"/>
      <c r="M6" s="315">
        <f t="shared" si="0"/>
        <v>0</v>
      </c>
    </row>
    <row r="7" spans="1:13" s="365" customFormat="1" x14ac:dyDescent="0.35">
      <c r="A7" s="311"/>
      <c r="B7" s="312"/>
      <c r="C7" s="313"/>
      <c r="D7" s="314" t="s">
        <v>107</v>
      </c>
      <c r="E7" s="315">
        <v>1505556</v>
      </c>
      <c r="F7" s="315">
        <v>72437434.395999998</v>
      </c>
      <c r="G7" s="316" t="s">
        <v>862</v>
      </c>
      <c r="H7" s="192"/>
      <c r="I7" s="317" t="s">
        <v>107</v>
      </c>
      <c r="J7" s="315">
        <v>1505556</v>
      </c>
      <c r="K7" s="315">
        <v>72437434.395999998</v>
      </c>
      <c r="L7" s="192"/>
      <c r="M7" s="315">
        <f t="shared" si="0"/>
        <v>0</v>
      </c>
    </row>
    <row r="8" spans="1:13" s="365" customFormat="1" x14ac:dyDescent="0.35">
      <c r="A8" s="319">
        <v>2</v>
      </c>
      <c r="B8" s="320" t="s">
        <v>836</v>
      </c>
      <c r="C8" s="313"/>
      <c r="D8" s="313" t="s">
        <v>867</v>
      </c>
      <c r="E8" s="321">
        <v>323711.89900000003</v>
      </c>
      <c r="F8" s="321">
        <v>11085701.150032001</v>
      </c>
      <c r="G8" s="322" t="s">
        <v>862</v>
      </c>
      <c r="H8" s="192"/>
      <c r="I8" s="323" t="s">
        <v>50</v>
      </c>
      <c r="J8" s="324">
        <v>323707.40700000001</v>
      </c>
      <c r="K8" s="324">
        <v>11085543.763828</v>
      </c>
      <c r="L8" s="192"/>
      <c r="M8" s="324">
        <f t="shared" si="0"/>
        <v>4.492000000027474</v>
      </c>
    </row>
    <row r="9" spans="1:13" s="365" customFormat="1" ht="24" x14ac:dyDescent="0.35">
      <c r="A9" s="319"/>
      <c r="B9" s="320"/>
      <c r="C9" s="313"/>
      <c r="D9" s="313" t="s">
        <v>868</v>
      </c>
      <c r="E9" s="321">
        <v>30316343.57</v>
      </c>
      <c r="F9" s="324">
        <v>1207104600.7211657</v>
      </c>
      <c r="G9" s="322" t="s">
        <v>862</v>
      </c>
      <c r="H9" s="192"/>
      <c r="I9" s="323" t="s">
        <v>864</v>
      </c>
      <c r="J9" s="324">
        <v>30316343.556999993</v>
      </c>
      <c r="K9" s="324">
        <v>1207104600.7211657</v>
      </c>
      <c r="L9" s="192"/>
      <c r="M9" s="324">
        <f t="shared" si="0"/>
        <v>1.3000007718801498E-2</v>
      </c>
    </row>
    <row r="10" spans="1:13" s="365" customFormat="1" ht="24" x14ac:dyDescent="0.35">
      <c r="A10" s="319"/>
      <c r="B10" s="320"/>
      <c r="C10" s="313"/>
      <c r="D10" s="313" t="s">
        <v>869</v>
      </c>
      <c r="E10" s="321">
        <v>2727099.9</v>
      </c>
      <c r="F10" s="321">
        <v>132613406.5212</v>
      </c>
      <c r="G10" s="322" t="s">
        <v>862</v>
      </c>
      <c r="H10" s="192"/>
      <c r="I10" s="323" t="s">
        <v>866</v>
      </c>
      <c r="J10" s="324">
        <v>2727099.89</v>
      </c>
      <c r="K10" s="324">
        <v>133049742.02904001</v>
      </c>
      <c r="L10" s="192"/>
      <c r="M10" s="324">
        <f t="shared" si="0"/>
        <v>9.9999997764825821E-3</v>
      </c>
    </row>
    <row r="11" spans="1:13" s="365" customFormat="1" ht="24" x14ac:dyDescent="0.35">
      <c r="A11" s="319"/>
      <c r="B11" s="320"/>
      <c r="C11" s="313"/>
      <c r="D11" s="313" t="s">
        <v>870</v>
      </c>
      <c r="E11" s="321">
        <v>506629.98</v>
      </c>
      <c r="F11" s="321">
        <v>8225560.1917700004</v>
      </c>
      <c r="G11" s="322" t="s">
        <v>862</v>
      </c>
      <c r="H11" s="192"/>
      <c r="I11" s="323" t="s">
        <v>48</v>
      </c>
      <c r="J11" s="324">
        <v>506629.97200000001</v>
      </c>
      <c r="K11" s="324">
        <v>8306609.9879912091</v>
      </c>
      <c r="L11" s="192"/>
      <c r="M11" s="324">
        <f t="shared" si="0"/>
        <v>7.999999972525984E-3</v>
      </c>
    </row>
    <row r="12" spans="1:13" s="365" customFormat="1" x14ac:dyDescent="0.35">
      <c r="A12" s="325"/>
      <c r="B12" s="313"/>
      <c r="C12" s="313"/>
      <c r="D12" s="313" t="s">
        <v>49</v>
      </c>
      <c r="E12" s="321">
        <v>621939</v>
      </c>
      <c r="F12" s="321">
        <v>36560846.148000002</v>
      </c>
      <c r="G12" s="322" t="s">
        <v>862</v>
      </c>
      <c r="H12" s="192"/>
      <c r="I12" s="313" t="s">
        <v>49</v>
      </c>
      <c r="J12" s="321">
        <v>621939</v>
      </c>
      <c r="K12" s="321">
        <v>36560846.148000002</v>
      </c>
      <c r="L12" s="192"/>
      <c r="M12" s="324">
        <f t="shared" si="0"/>
        <v>0</v>
      </c>
    </row>
    <row r="13" spans="1:13" s="365" customFormat="1" ht="24" x14ac:dyDescent="0.35">
      <c r="A13" s="311">
        <v>3</v>
      </c>
      <c r="B13" s="312" t="s">
        <v>871</v>
      </c>
      <c r="C13" s="313"/>
      <c r="D13" s="314" t="s">
        <v>872</v>
      </c>
      <c r="E13" s="326">
        <f>+'[2]3'!C13</f>
        <v>6151539.2869999995</v>
      </c>
      <c r="F13" s="326">
        <f>+'[2]3'!D13</f>
        <v>265429461.26508301</v>
      </c>
      <c r="G13" s="316" t="s">
        <v>862</v>
      </c>
      <c r="H13" s="192"/>
      <c r="I13" s="317" t="s">
        <v>864</v>
      </c>
      <c r="J13" s="326">
        <v>6151539.2869999995</v>
      </c>
      <c r="K13" s="326">
        <v>265429461.26508301</v>
      </c>
      <c r="L13" s="192"/>
      <c r="M13" s="318">
        <f t="shared" si="0"/>
        <v>0</v>
      </c>
    </row>
    <row r="14" spans="1:13" s="365" customFormat="1" ht="24" x14ac:dyDescent="0.35">
      <c r="A14" s="311"/>
      <c r="B14" s="312"/>
      <c r="C14" s="313"/>
      <c r="D14" s="314" t="s">
        <v>873</v>
      </c>
      <c r="E14" s="326">
        <f>+'[2]3'!C23</f>
        <v>7614232.5150000006</v>
      </c>
      <c r="F14" s="326">
        <f>+'[2]3'!D23</f>
        <v>291456089.099819</v>
      </c>
      <c r="G14" s="316" t="s">
        <v>862</v>
      </c>
      <c r="H14" s="192"/>
      <c r="I14" s="317" t="s">
        <v>866</v>
      </c>
      <c r="J14" s="326">
        <v>7614232.5150000006</v>
      </c>
      <c r="K14" s="326">
        <v>291456089.099819</v>
      </c>
      <c r="L14" s="192"/>
      <c r="M14" s="318">
        <f t="shared" si="0"/>
        <v>0</v>
      </c>
    </row>
    <row r="15" spans="1:13" s="365" customFormat="1" x14ac:dyDescent="0.35">
      <c r="A15" s="319">
        <v>4</v>
      </c>
      <c r="B15" s="320" t="s">
        <v>777</v>
      </c>
      <c r="C15" s="313"/>
      <c r="D15" s="313" t="s">
        <v>48</v>
      </c>
      <c r="E15" s="321">
        <v>227632.20600000001</v>
      </c>
      <c r="F15" s="321">
        <v>7212706.2765527405</v>
      </c>
      <c r="G15" s="322" t="s">
        <v>862</v>
      </c>
      <c r="H15" s="192"/>
      <c r="I15" s="323" t="s">
        <v>48</v>
      </c>
      <c r="J15" s="324">
        <v>227632.20600000001</v>
      </c>
      <c r="K15" s="324">
        <v>7212877.0007072408</v>
      </c>
      <c r="L15" s="192"/>
      <c r="M15" s="324">
        <f t="shared" si="0"/>
        <v>0</v>
      </c>
    </row>
    <row r="16" spans="1:13" s="365" customFormat="1" ht="24" x14ac:dyDescent="0.35">
      <c r="A16" s="319"/>
      <c r="B16" s="320"/>
      <c r="C16" s="313"/>
      <c r="D16" s="313" t="s">
        <v>874</v>
      </c>
      <c r="E16" s="321">
        <v>125399.96400000001</v>
      </c>
      <c r="F16" s="321">
        <v>3709615.5279680002</v>
      </c>
      <c r="G16" s="322" t="s">
        <v>862</v>
      </c>
      <c r="H16" s="192"/>
      <c r="I16" s="323" t="s">
        <v>50</v>
      </c>
      <c r="J16" s="324">
        <v>125399.967</v>
      </c>
      <c r="K16" s="324">
        <v>3709436.4008249999</v>
      </c>
      <c r="L16" s="192"/>
      <c r="M16" s="324">
        <f t="shared" si="0"/>
        <v>-2.9999999969732016E-3</v>
      </c>
    </row>
    <row r="17" spans="1:13" s="365" customFormat="1" ht="24" x14ac:dyDescent="0.35">
      <c r="A17" s="319"/>
      <c r="B17" s="320"/>
      <c r="C17" s="313"/>
      <c r="D17" s="313" t="s">
        <v>866</v>
      </c>
      <c r="E17" s="324">
        <f>+'[2]4'!C40</f>
        <v>952047.86</v>
      </c>
      <c r="F17" s="324">
        <f>+'[2]4'!D40</f>
        <v>37841046.140000001</v>
      </c>
      <c r="G17" s="322" t="s">
        <v>862</v>
      </c>
      <c r="H17" s="192"/>
      <c r="I17" s="323" t="s">
        <v>866</v>
      </c>
      <c r="J17" s="324">
        <v>952047.85600000003</v>
      </c>
      <c r="K17" s="324">
        <v>37841046.132431999</v>
      </c>
      <c r="L17" s="192"/>
      <c r="M17" s="324">
        <f t="shared" si="0"/>
        <v>3.9999999571591616E-3</v>
      </c>
    </row>
    <row r="18" spans="1:13" s="365" customFormat="1" ht="24" x14ac:dyDescent="0.35">
      <c r="A18" s="319"/>
      <c r="B18" s="320"/>
      <c r="C18" s="313"/>
      <c r="D18" s="313" t="s">
        <v>864</v>
      </c>
      <c r="E18" s="321">
        <f>+'[2]4'!C21</f>
        <v>14548780.318</v>
      </c>
      <c r="F18" s="321">
        <f>+'[2]4'!D21</f>
        <v>587812317.80410612</v>
      </c>
      <c r="G18" s="322" t="s">
        <v>862</v>
      </c>
      <c r="H18" s="192"/>
      <c r="I18" s="323" t="s">
        <v>864</v>
      </c>
      <c r="J18" s="324">
        <v>14548780.315000001</v>
      </c>
      <c r="K18" s="324">
        <v>587812317.83038402</v>
      </c>
      <c r="L18" s="192"/>
      <c r="M18" s="324">
        <f t="shared" si="0"/>
        <v>2.9999986290931702E-3</v>
      </c>
    </row>
    <row r="19" spans="1:13" s="365" customFormat="1" ht="24" x14ac:dyDescent="0.35">
      <c r="A19" s="319"/>
      <c r="B19" s="320"/>
      <c r="C19" s="313"/>
      <c r="D19" s="313" t="s">
        <v>875</v>
      </c>
      <c r="E19" s="321">
        <f>+'[2]4'!C37</f>
        <v>340934</v>
      </c>
      <c r="F19" s="321">
        <f>+'[2]4'!D37</f>
        <v>13990817.480000002</v>
      </c>
      <c r="G19" s="322" t="s">
        <v>862</v>
      </c>
      <c r="H19" s="192"/>
      <c r="I19" s="323" t="s">
        <v>875</v>
      </c>
      <c r="J19" s="324">
        <v>340934</v>
      </c>
      <c r="K19" s="324">
        <v>13990817.480000002</v>
      </c>
      <c r="L19" s="192"/>
      <c r="M19" s="324">
        <f t="shared" ref="M19:M22" si="1">+E19-J19</f>
        <v>0</v>
      </c>
    </row>
    <row r="20" spans="1:13" s="365" customFormat="1" ht="24" x14ac:dyDescent="0.35">
      <c r="A20" s="327">
        <v>5</v>
      </c>
      <c r="B20" s="314" t="s">
        <v>361</v>
      </c>
      <c r="C20" s="313"/>
      <c r="D20" s="314" t="s">
        <v>853</v>
      </c>
      <c r="E20" s="326">
        <v>5230256.1109999996</v>
      </c>
      <c r="F20" s="326">
        <v>209140585.33731097</v>
      </c>
      <c r="G20" s="316" t="s">
        <v>862</v>
      </c>
      <c r="H20" s="192"/>
      <c r="I20" s="317" t="s">
        <v>864</v>
      </c>
      <c r="J20" s="315">
        <v>5230256.1109999996</v>
      </c>
      <c r="K20" s="315">
        <v>209140585.33731097</v>
      </c>
      <c r="L20" s="192"/>
      <c r="M20" s="315">
        <f t="shared" si="1"/>
        <v>0</v>
      </c>
    </row>
    <row r="21" spans="1:13" s="365" customFormat="1" ht="24" x14ac:dyDescent="0.35">
      <c r="A21" s="319">
        <v>6</v>
      </c>
      <c r="B21" s="320" t="s">
        <v>392</v>
      </c>
      <c r="C21" s="313"/>
      <c r="D21" s="313" t="s">
        <v>876</v>
      </c>
      <c r="E21" s="321">
        <v>5679329.3790000007</v>
      </c>
      <c r="F21" s="321">
        <v>232720414.682713</v>
      </c>
      <c r="G21" s="322" t="s">
        <v>862</v>
      </c>
      <c r="H21" s="192"/>
      <c r="I21" s="313" t="s">
        <v>876</v>
      </c>
      <c r="J21" s="324">
        <v>5679329.3790000007</v>
      </c>
      <c r="K21" s="324">
        <v>232720414.682713</v>
      </c>
      <c r="L21" s="192"/>
      <c r="M21" s="324">
        <f t="shared" si="1"/>
        <v>0</v>
      </c>
    </row>
    <row r="22" spans="1:13" s="365" customFormat="1" x14ac:dyDescent="0.35">
      <c r="A22" s="319"/>
      <c r="B22" s="320"/>
      <c r="C22" s="313"/>
      <c r="D22" s="323" t="s">
        <v>47</v>
      </c>
      <c r="E22" s="321">
        <v>2497905</v>
      </c>
      <c r="F22" s="321">
        <v>117931693.684</v>
      </c>
      <c r="G22" s="322" t="s">
        <v>862</v>
      </c>
      <c r="H22" s="192"/>
      <c r="I22" s="323" t="s">
        <v>47</v>
      </c>
      <c r="J22" s="324">
        <v>2497905</v>
      </c>
      <c r="K22" s="324">
        <v>117931693.684</v>
      </c>
      <c r="L22" s="192"/>
      <c r="M22" s="324">
        <f t="shared" si="1"/>
        <v>0</v>
      </c>
    </row>
    <row r="23" spans="1:13" s="365" customFormat="1" ht="24" x14ac:dyDescent="0.35">
      <c r="A23" s="327">
        <v>9</v>
      </c>
      <c r="B23" s="314" t="s">
        <v>198</v>
      </c>
      <c r="C23" s="313"/>
      <c r="D23" s="314" t="s">
        <v>864</v>
      </c>
      <c r="E23" s="315" t="s">
        <v>461</v>
      </c>
      <c r="F23" s="315" t="s">
        <v>461</v>
      </c>
      <c r="G23" s="316" t="s">
        <v>862</v>
      </c>
      <c r="H23" s="192"/>
      <c r="I23" s="317" t="s">
        <v>864</v>
      </c>
      <c r="J23" s="315">
        <v>1808000</v>
      </c>
      <c r="K23" s="315">
        <v>73305778</v>
      </c>
      <c r="L23" s="192"/>
      <c r="M23" s="315">
        <f>-J23</f>
        <v>-1808000</v>
      </c>
    </row>
    <row r="24" spans="1:13" s="365" customFormat="1" ht="24" x14ac:dyDescent="0.35">
      <c r="A24" s="319">
        <v>11</v>
      </c>
      <c r="B24" s="320" t="s">
        <v>858</v>
      </c>
      <c r="C24" s="313"/>
      <c r="D24" s="313" t="s">
        <v>877</v>
      </c>
      <c r="E24" s="321" t="s">
        <v>877</v>
      </c>
      <c r="F24" s="321" t="s">
        <v>877</v>
      </c>
      <c r="G24" s="322" t="s">
        <v>862</v>
      </c>
      <c r="H24" s="525"/>
      <c r="I24" s="323" t="s">
        <v>853</v>
      </c>
      <c r="J24" s="324">
        <v>177570.00400000002</v>
      </c>
      <c r="K24" s="324">
        <v>6788217.0629679989</v>
      </c>
      <c r="L24" s="525"/>
      <c r="M24" s="324">
        <f t="shared" ref="M24:M25" si="2">-J24</f>
        <v>-177570.00400000002</v>
      </c>
    </row>
    <row r="25" spans="1:13" s="365" customFormat="1" ht="24" x14ac:dyDescent="0.35">
      <c r="A25" s="319"/>
      <c r="B25" s="320"/>
      <c r="C25" s="313"/>
      <c r="D25" s="313" t="s">
        <v>877</v>
      </c>
      <c r="E25" s="321" t="s">
        <v>877</v>
      </c>
      <c r="F25" s="321" t="s">
        <v>877</v>
      </c>
      <c r="G25" s="322" t="s">
        <v>862</v>
      </c>
      <c r="H25" s="525"/>
      <c r="I25" s="323" t="s">
        <v>866</v>
      </c>
      <c r="J25" s="324">
        <v>909848.12800000003</v>
      </c>
      <c r="K25" s="324">
        <v>39613877.644992001</v>
      </c>
      <c r="L25" s="525"/>
      <c r="M25" s="324">
        <f t="shared" si="2"/>
        <v>-909848.12800000003</v>
      </c>
    </row>
    <row r="26" spans="1:13" s="365" customFormat="1" x14ac:dyDescent="0.35">
      <c r="A26" s="510"/>
      <c r="B26" s="510"/>
      <c r="C26" s="510"/>
      <c r="D26" s="510"/>
      <c r="E26" s="511">
        <f>SUM(E3:E25)</f>
        <v>102202919.54500002</v>
      </c>
      <c r="F26" s="511">
        <f>SUM(F3:F25)</f>
        <v>4064167311.2755256</v>
      </c>
      <c r="G26" s="510"/>
      <c r="H26" s="510"/>
      <c r="I26" s="510"/>
      <c r="J26" s="511">
        <f t="shared" ref="J26:K26" si="3">SUM(J3:J25)</f>
        <v>105098333.15000001</v>
      </c>
      <c r="K26" s="511">
        <f t="shared" si="3"/>
        <v>4184392403.5170636</v>
      </c>
      <c r="L26" s="510"/>
      <c r="M26" s="511">
        <f t="shared" ref="M26" si="4">SUM(M3:M25)</f>
        <v>-2895413.6049999939</v>
      </c>
    </row>
  </sheetData>
  <mergeCells count="14">
    <mergeCell ref="A24:A25"/>
    <mergeCell ref="B24:B25"/>
    <mergeCell ref="A13:A14"/>
    <mergeCell ref="B13:B14"/>
    <mergeCell ref="A15:A19"/>
    <mergeCell ref="B15:B19"/>
    <mergeCell ref="A21:A22"/>
    <mergeCell ref="B21:B22"/>
    <mergeCell ref="D1:G1"/>
    <mergeCell ref="I1:K1"/>
    <mergeCell ref="A3:A7"/>
    <mergeCell ref="B3:B7"/>
    <mergeCell ref="A8:A11"/>
    <mergeCell ref="B8:B11"/>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EBBC0-A66C-4C34-8488-C03A1F5FD3EF}">
  <dimension ref="A1:L17"/>
  <sheetViews>
    <sheetView workbookViewId="0">
      <selection activeCell="E14" sqref="E13:E14"/>
    </sheetView>
  </sheetViews>
  <sheetFormatPr defaultRowHeight="12" x14ac:dyDescent="0.35"/>
  <cols>
    <col min="1" max="1" width="8.7265625" style="365"/>
    <col min="2" max="2" width="4" style="365" customWidth="1"/>
    <col min="3" max="3" width="27.90625" style="365" customWidth="1"/>
    <col min="4" max="12" width="12.6328125" style="365" customWidth="1"/>
    <col min="13" max="16384" width="8.7265625" style="365"/>
  </cols>
  <sheetData>
    <row r="1" spans="1:12" x14ac:dyDescent="0.35">
      <c r="A1" s="478" t="s">
        <v>878</v>
      </c>
    </row>
    <row r="3" spans="1:12" ht="12.5" thickBot="1" x14ac:dyDescent="0.4">
      <c r="B3" s="16" t="s">
        <v>206</v>
      </c>
      <c r="C3" s="16" t="s">
        <v>427</v>
      </c>
      <c r="D3" s="135" t="s">
        <v>879</v>
      </c>
      <c r="E3" s="135"/>
      <c r="F3" s="135"/>
      <c r="G3" s="135" t="s">
        <v>880</v>
      </c>
      <c r="H3" s="135"/>
      <c r="I3" s="135"/>
      <c r="J3" s="135" t="s">
        <v>881</v>
      </c>
      <c r="K3" s="135"/>
      <c r="L3" s="135"/>
    </row>
    <row r="4" spans="1:12" x14ac:dyDescent="0.35">
      <c r="B4" s="335"/>
      <c r="C4" s="335"/>
      <c r="D4" s="335" t="s">
        <v>204</v>
      </c>
      <c r="E4" s="335" t="s">
        <v>882</v>
      </c>
      <c r="F4" s="335" t="s">
        <v>883</v>
      </c>
      <c r="G4" s="335" t="s">
        <v>204</v>
      </c>
      <c r="H4" s="335" t="s">
        <v>882</v>
      </c>
      <c r="I4" s="335" t="s">
        <v>883</v>
      </c>
      <c r="J4" s="335" t="s">
        <v>204</v>
      </c>
      <c r="K4" s="335" t="s">
        <v>882</v>
      </c>
      <c r="L4" s="335" t="s">
        <v>883</v>
      </c>
    </row>
    <row r="5" spans="1:12" x14ac:dyDescent="0.35">
      <c r="B5" s="333"/>
      <c r="C5" s="333" t="s">
        <v>884</v>
      </c>
      <c r="D5" s="333"/>
      <c r="E5" s="333"/>
      <c r="F5" s="333"/>
      <c r="G5" s="333"/>
      <c r="H5" s="333"/>
      <c r="I5" s="333"/>
      <c r="J5" s="333"/>
      <c r="K5" s="333"/>
      <c r="L5" s="333"/>
    </row>
    <row r="6" spans="1:12" x14ac:dyDescent="0.35">
      <c r="B6" s="333"/>
      <c r="C6" s="333" t="s">
        <v>885</v>
      </c>
      <c r="D6" s="334">
        <v>28689741.545927122</v>
      </c>
      <c r="E6" s="334">
        <v>27946404.842585001</v>
      </c>
      <c r="F6" s="334">
        <v>743336.70334212203</v>
      </c>
      <c r="G6" s="334">
        <v>41054.136440774106</v>
      </c>
      <c r="H6" s="334">
        <v>784166.13626898755</v>
      </c>
      <c r="I6" s="334">
        <v>-743111.99982821348</v>
      </c>
      <c r="J6" s="334">
        <v>28730795.682367899</v>
      </c>
      <c r="K6" s="334">
        <v>28730570.978853986</v>
      </c>
      <c r="L6" s="334">
        <v>224.70351390977157</v>
      </c>
    </row>
    <row r="7" spans="1:12" x14ac:dyDescent="0.35">
      <c r="B7" s="44">
        <v>1</v>
      </c>
      <c r="C7" s="88" t="s">
        <v>57</v>
      </c>
      <c r="D7" s="337">
        <v>16108372.251259029</v>
      </c>
      <c r="E7" s="337">
        <v>15593644.43849463</v>
      </c>
      <c r="F7" s="337">
        <v>514727.81276439875</v>
      </c>
      <c r="G7" s="337">
        <v>248220.505</v>
      </c>
      <c r="H7" s="337">
        <v>762805.59657124989</v>
      </c>
      <c r="I7" s="337">
        <v>-514585.09157124988</v>
      </c>
      <c r="J7" s="337">
        <v>16356592.75625903</v>
      </c>
      <c r="K7" s="337">
        <v>16356450.03506588</v>
      </c>
      <c r="L7" s="337">
        <v>142.72119314968586</v>
      </c>
    </row>
    <row r="8" spans="1:12" x14ac:dyDescent="0.35">
      <c r="B8" s="45">
        <v>2</v>
      </c>
      <c r="C8" s="343" t="s">
        <v>58</v>
      </c>
      <c r="D8" s="339">
        <v>11843505.933471886</v>
      </c>
      <c r="E8" s="339">
        <v>11866863.293290369</v>
      </c>
      <c r="F8" s="339">
        <v>-23357.359818482772</v>
      </c>
      <c r="G8" s="339">
        <v>44799.881836980087</v>
      </c>
      <c r="H8" s="339">
        <v>21360.52847773768</v>
      </c>
      <c r="I8" s="339">
        <v>23439.353359242406</v>
      </c>
      <c r="J8" s="339">
        <v>11888305.815308867</v>
      </c>
      <c r="K8" s="339">
        <v>11888223.821768107</v>
      </c>
      <c r="L8" s="339">
        <v>81.99354076012969</v>
      </c>
    </row>
    <row r="9" spans="1:12" x14ac:dyDescent="0.35">
      <c r="B9" s="44">
        <v>3</v>
      </c>
      <c r="C9" s="88" t="s">
        <v>59</v>
      </c>
      <c r="D9" s="337">
        <v>737863.36119620607</v>
      </c>
      <c r="E9" s="337">
        <v>485897.11080000008</v>
      </c>
      <c r="F9" s="337">
        <v>251966.25039620599</v>
      </c>
      <c r="G9" s="337">
        <v>-251966.25039620601</v>
      </c>
      <c r="H9" s="337">
        <v>1.1219999985769391E-2</v>
      </c>
      <c r="I9" s="337">
        <v>-251966.261616206</v>
      </c>
      <c r="J9" s="337">
        <v>485897.11080000002</v>
      </c>
      <c r="K9" s="337">
        <v>485897.12202000007</v>
      </c>
      <c r="L9" s="337">
        <v>-1.1220000043977052E-2</v>
      </c>
    </row>
    <row r="10" spans="1:12" x14ac:dyDescent="0.35">
      <c r="B10" s="333"/>
      <c r="C10" s="333" t="s">
        <v>320</v>
      </c>
      <c r="D10" s="334">
        <v>4184180.31681001</v>
      </c>
      <c r="E10" s="334">
        <v>4337673.5856988803</v>
      </c>
      <c r="F10" s="334">
        <v>-153493.26888887025</v>
      </c>
      <c r="G10" s="334">
        <v>100791.31200000002</v>
      </c>
      <c r="H10" s="334">
        <v>0</v>
      </c>
      <c r="I10" s="334">
        <v>100791.31200000002</v>
      </c>
      <c r="J10" s="334">
        <v>4284971.6288100099</v>
      </c>
      <c r="K10" s="334">
        <v>4337673.5856988803</v>
      </c>
      <c r="L10" s="334">
        <v>-52701.956888870336</v>
      </c>
    </row>
    <row r="11" spans="1:12" x14ac:dyDescent="0.35">
      <c r="B11" s="501">
        <v>4</v>
      </c>
      <c r="C11" s="502" t="s">
        <v>886</v>
      </c>
      <c r="D11" s="339">
        <v>4184180.31681001</v>
      </c>
      <c r="E11" s="339">
        <v>4337673.5856988803</v>
      </c>
      <c r="F11" s="339">
        <v>-153493.26888887025</v>
      </c>
      <c r="G11" s="339">
        <v>100791.31200000002</v>
      </c>
      <c r="H11" s="339">
        <v>0</v>
      </c>
      <c r="I11" s="339">
        <v>100791.31200000002</v>
      </c>
      <c r="J11" s="339">
        <v>4284971.6288100099</v>
      </c>
      <c r="K11" s="339">
        <v>4337673.5856988803</v>
      </c>
      <c r="L11" s="339">
        <v>-52701.956888870336</v>
      </c>
    </row>
    <row r="12" spans="1:12" x14ac:dyDescent="0.35">
      <c r="B12" s="333"/>
      <c r="C12" s="333" t="s">
        <v>789</v>
      </c>
      <c r="D12" s="334">
        <v>2059095.7259047062</v>
      </c>
      <c r="E12" s="334">
        <v>2425286.7870250568</v>
      </c>
      <c r="F12" s="334">
        <v>-366191.06112035055</v>
      </c>
      <c r="G12" s="334">
        <v>0</v>
      </c>
      <c r="H12" s="334">
        <v>-365826.62902505673</v>
      </c>
      <c r="I12" s="334">
        <v>365826.62902505673</v>
      </c>
      <c r="J12" s="334">
        <v>2059095.7259047062</v>
      </c>
      <c r="K12" s="334">
        <v>2059460.1579999998</v>
      </c>
      <c r="L12" s="334">
        <v>-364.43209529382875</v>
      </c>
    </row>
    <row r="13" spans="1:12" x14ac:dyDescent="0.35">
      <c r="B13" s="44">
        <v>5</v>
      </c>
      <c r="C13" s="88" t="s">
        <v>887</v>
      </c>
      <c r="D13" s="337">
        <v>0</v>
      </c>
      <c r="E13" s="337">
        <v>1174554.6290250567</v>
      </c>
      <c r="F13" s="337">
        <v>-1174554.6290250567</v>
      </c>
      <c r="G13" s="337">
        <v>808728</v>
      </c>
      <c r="H13" s="337">
        <v>-365826.62902505673</v>
      </c>
      <c r="I13" s="337">
        <v>1174554.6290250567</v>
      </c>
      <c r="J13" s="337">
        <v>808728</v>
      </c>
      <c r="K13" s="337">
        <v>808728</v>
      </c>
      <c r="L13" s="337">
        <v>0</v>
      </c>
    </row>
    <row r="14" spans="1:12" x14ac:dyDescent="0.35">
      <c r="B14" s="45">
        <v>6</v>
      </c>
      <c r="C14" s="343" t="s">
        <v>888</v>
      </c>
      <c r="D14" s="339">
        <v>808728</v>
      </c>
      <c r="E14" s="339">
        <v>0</v>
      </c>
      <c r="F14" s="339">
        <v>808728</v>
      </c>
      <c r="G14" s="339">
        <v>-808728</v>
      </c>
      <c r="H14" s="339">
        <v>0</v>
      </c>
      <c r="I14" s="339">
        <v>-808728</v>
      </c>
      <c r="J14" s="339">
        <v>0</v>
      </c>
      <c r="K14" s="339">
        <v>0</v>
      </c>
      <c r="L14" s="339">
        <v>0</v>
      </c>
    </row>
    <row r="15" spans="1:12" x14ac:dyDescent="0.35">
      <c r="B15" s="44">
        <v>7</v>
      </c>
      <c r="C15" s="88" t="s">
        <v>889</v>
      </c>
      <c r="D15" s="337">
        <v>488401.47550850007</v>
      </c>
      <c r="E15" s="337">
        <v>488761.47399999993</v>
      </c>
      <c r="F15" s="337">
        <v>-359.99849149986403</v>
      </c>
      <c r="G15" s="337">
        <v>0</v>
      </c>
      <c r="H15" s="337">
        <v>0</v>
      </c>
      <c r="I15" s="337">
        <v>0</v>
      </c>
      <c r="J15" s="337">
        <v>488401.47550850007</v>
      </c>
      <c r="K15" s="337">
        <v>488761.47399999993</v>
      </c>
      <c r="L15" s="337">
        <v>-359.99849149986403</v>
      </c>
    </row>
    <row r="16" spans="1:12" x14ac:dyDescent="0.35">
      <c r="B16" s="45">
        <v>8</v>
      </c>
      <c r="C16" s="343" t="s">
        <v>65</v>
      </c>
      <c r="D16" s="339">
        <v>761966.25039620604</v>
      </c>
      <c r="E16" s="339">
        <v>761970.68400000001</v>
      </c>
      <c r="F16" s="339">
        <v>-4.4336037939647213</v>
      </c>
      <c r="G16" s="339">
        <v>0</v>
      </c>
      <c r="H16" s="339">
        <v>0</v>
      </c>
      <c r="I16" s="339">
        <v>0</v>
      </c>
      <c r="J16" s="339">
        <v>761966.25039620604</v>
      </c>
      <c r="K16" s="339">
        <v>761970.68400000001</v>
      </c>
      <c r="L16" s="339">
        <v>-4.4336037939647213</v>
      </c>
    </row>
    <row r="17" spans="2:12" x14ac:dyDescent="0.35">
      <c r="B17" s="44">
        <v>9</v>
      </c>
      <c r="C17" s="88" t="s">
        <v>890</v>
      </c>
      <c r="D17" s="337">
        <v>0</v>
      </c>
      <c r="E17" s="337">
        <v>0</v>
      </c>
      <c r="F17" s="337">
        <v>0</v>
      </c>
      <c r="G17" s="337">
        <v>0</v>
      </c>
      <c r="H17" s="337">
        <v>0</v>
      </c>
      <c r="I17" s="337">
        <v>0</v>
      </c>
      <c r="J17" s="337">
        <v>0</v>
      </c>
      <c r="K17" s="337">
        <v>0</v>
      </c>
      <c r="L17" s="337">
        <v>0</v>
      </c>
    </row>
  </sheetData>
  <mergeCells count="3">
    <mergeCell ref="D3:F3"/>
    <mergeCell ref="G3:I3"/>
    <mergeCell ref="J3:L3"/>
  </mergeCells>
  <conditionalFormatting sqref="B5:C5">
    <cfRule type="containsText" dxfId="145" priority="8" operator="containsText" text="ERROR">
      <formula>NOT(ISERROR(SEARCH("ERROR",B5)))</formula>
    </cfRule>
  </conditionalFormatting>
  <conditionalFormatting sqref="D5:L5">
    <cfRule type="containsText" dxfId="144" priority="7" operator="containsText" text="ERROR">
      <formula>NOT(ISERROR(SEARCH("ERROR",D5)))</formula>
    </cfRule>
  </conditionalFormatting>
  <conditionalFormatting sqref="B6:C6">
    <cfRule type="containsText" dxfId="143" priority="6" operator="containsText" text="ERROR">
      <formula>NOT(ISERROR(SEARCH("ERROR",B6)))</formula>
    </cfRule>
  </conditionalFormatting>
  <conditionalFormatting sqref="D6:L6">
    <cfRule type="containsText" dxfId="142" priority="5" operator="containsText" text="ERROR">
      <formula>NOT(ISERROR(SEARCH("ERROR",D6)))</formula>
    </cfRule>
  </conditionalFormatting>
  <conditionalFormatting sqref="B10:C10">
    <cfRule type="containsText" dxfId="141" priority="4" operator="containsText" text="ERROR">
      <formula>NOT(ISERROR(SEARCH("ERROR",B10)))</formula>
    </cfRule>
  </conditionalFormatting>
  <conditionalFormatting sqref="D10:L10">
    <cfRule type="containsText" dxfId="140" priority="3" operator="containsText" text="ERROR">
      <formula>NOT(ISERROR(SEARCH("ERROR",D10)))</formula>
    </cfRule>
  </conditionalFormatting>
  <conditionalFormatting sqref="B12:C12">
    <cfRule type="containsText" dxfId="139" priority="2" operator="containsText" text="ERROR">
      <formula>NOT(ISERROR(SEARCH("ERROR",B12)))</formula>
    </cfRule>
  </conditionalFormatting>
  <conditionalFormatting sqref="D12:L12">
    <cfRule type="containsText" dxfId="138" priority="1" operator="containsText" text="ERROR">
      <formula>NOT(ISERROR(SEARCH("ERROR",D12)))</formula>
    </cfRule>
  </conditionalFormatting>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ED87-63E4-43A9-A58A-3C6FCAB91382}">
  <dimension ref="A1:K18"/>
  <sheetViews>
    <sheetView workbookViewId="0">
      <selection activeCell="E14" sqref="E13:E14"/>
    </sheetView>
  </sheetViews>
  <sheetFormatPr defaultRowHeight="12" x14ac:dyDescent="0.35"/>
  <cols>
    <col min="1" max="1" width="2.54296875" style="365" customWidth="1"/>
    <col min="2" max="2" width="19" style="365" customWidth="1"/>
    <col min="3" max="4" width="13.1796875" style="365" bestFit="1" customWidth="1"/>
    <col min="5" max="5" width="12.90625" style="365" bestFit="1" customWidth="1"/>
    <col min="6" max="8" width="12.26953125" style="365" bestFit="1" customWidth="1"/>
    <col min="9" max="10" width="13.1796875" style="365" bestFit="1" customWidth="1"/>
    <col min="11" max="11" width="12" style="365" bestFit="1" customWidth="1"/>
    <col min="12" max="16384" width="8.7265625" style="365"/>
  </cols>
  <sheetData>
    <row r="1" spans="1:11" x14ac:dyDescent="0.35">
      <c r="A1" s="478" t="s">
        <v>1156</v>
      </c>
    </row>
    <row r="3" spans="1:11" ht="12.5" thickBot="1" x14ac:dyDescent="0.4">
      <c r="A3" s="28" t="s">
        <v>832</v>
      </c>
      <c r="B3" s="28" t="s">
        <v>192</v>
      </c>
      <c r="C3" s="341" t="s">
        <v>879</v>
      </c>
      <c r="D3" s="341"/>
      <c r="E3" s="341"/>
      <c r="F3" s="341" t="s">
        <v>880</v>
      </c>
      <c r="G3" s="341"/>
      <c r="H3" s="341"/>
      <c r="I3" s="341" t="s">
        <v>881</v>
      </c>
      <c r="J3" s="341"/>
      <c r="K3" s="341"/>
    </row>
    <row r="4" spans="1:11" x14ac:dyDescent="0.35">
      <c r="A4" s="342"/>
      <c r="B4" s="342"/>
      <c r="C4" s="342" t="s">
        <v>204</v>
      </c>
      <c r="D4" s="342" t="s">
        <v>882</v>
      </c>
      <c r="E4" s="342" t="s">
        <v>883</v>
      </c>
      <c r="F4" s="342" t="s">
        <v>204</v>
      </c>
      <c r="G4" s="342" t="s">
        <v>882</v>
      </c>
      <c r="H4" s="342" t="s">
        <v>883</v>
      </c>
      <c r="I4" s="342" t="s">
        <v>204</v>
      </c>
      <c r="J4" s="342" t="s">
        <v>882</v>
      </c>
      <c r="K4" s="342" t="s">
        <v>883</v>
      </c>
    </row>
    <row r="5" spans="1:11" x14ac:dyDescent="0.35">
      <c r="A5" s="44">
        <v>1</v>
      </c>
      <c r="B5" s="88" t="s">
        <v>891</v>
      </c>
      <c r="C5" s="337">
        <v>221978810558</v>
      </c>
      <c r="D5" s="337">
        <v>221234967529</v>
      </c>
      <c r="E5" s="337">
        <v>743843029</v>
      </c>
      <c r="F5" s="337">
        <v>72521715</v>
      </c>
      <c r="G5" s="337">
        <v>958883222</v>
      </c>
      <c r="H5" s="337">
        <v>-886361507</v>
      </c>
      <c r="I5" s="337">
        <v>222051332273</v>
      </c>
      <c r="J5" s="337">
        <v>222193850751</v>
      </c>
      <c r="K5" s="337">
        <v>-142518478</v>
      </c>
    </row>
    <row r="6" spans="1:11" x14ac:dyDescent="0.35">
      <c r="A6" s="45">
        <v>2</v>
      </c>
      <c r="B6" s="343" t="s">
        <v>637</v>
      </c>
      <c r="C6" s="339">
        <v>607037756</v>
      </c>
      <c r="D6" s="339">
        <v>493859255</v>
      </c>
      <c r="E6" s="339">
        <v>113178501</v>
      </c>
      <c r="F6" s="339">
        <v>0</v>
      </c>
      <c r="G6" s="339">
        <v>0</v>
      </c>
      <c r="H6" s="339">
        <v>0</v>
      </c>
      <c r="I6" s="339">
        <v>607037756</v>
      </c>
      <c r="J6" s="339">
        <v>493859255</v>
      </c>
      <c r="K6" s="339">
        <v>113178501</v>
      </c>
    </row>
    <row r="7" spans="1:11" x14ac:dyDescent="0.35">
      <c r="A7" s="44">
        <v>3</v>
      </c>
      <c r="B7" s="88" t="s">
        <v>892</v>
      </c>
      <c r="C7" s="337">
        <v>35063047121</v>
      </c>
      <c r="D7" s="337">
        <v>55235550809</v>
      </c>
      <c r="E7" s="337">
        <v>-20172503688</v>
      </c>
      <c r="F7" s="337">
        <v>19785385586</v>
      </c>
      <c r="G7" s="337">
        <v>835901972</v>
      </c>
      <c r="H7" s="337">
        <v>18949483614</v>
      </c>
      <c r="I7" s="337">
        <v>54848432707</v>
      </c>
      <c r="J7" s="337">
        <v>56071452781</v>
      </c>
      <c r="K7" s="337">
        <v>-1223020074</v>
      </c>
    </row>
    <row r="8" spans="1:11" x14ac:dyDescent="0.35">
      <c r="A8" s="45">
        <v>4</v>
      </c>
      <c r="B8" s="343" t="s">
        <v>392</v>
      </c>
      <c r="C8" s="339">
        <v>36926483779</v>
      </c>
      <c r="D8" s="339">
        <v>90270054054</v>
      </c>
      <c r="E8" s="339">
        <v>-53343570275</v>
      </c>
      <c r="F8" s="339">
        <v>-138434433</v>
      </c>
      <c r="G8" s="339">
        <v>-53487355896</v>
      </c>
      <c r="H8" s="339">
        <v>53348921463</v>
      </c>
      <c r="I8" s="339">
        <v>36788049346</v>
      </c>
      <c r="J8" s="339">
        <v>36782698158</v>
      </c>
      <c r="K8" s="339">
        <v>5351188</v>
      </c>
    </row>
    <row r="9" spans="1:11" x14ac:dyDescent="0.35">
      <c r="A9" s="44">
        <v>5</v>
      </c>
      <c r="B9" s="88" t="s">
        <v>325</v>
      </c>
      <c r="C9" s="337">
        <v>57544730258</v>
      </c>
      <c r="D9" s="337">
        <v>32482498004</v>
      </c>
      <c r="E9" s="337">
        <v>25062232254</v>
      </c>
      <c r="F9" s="337">
        <v>730952296</v>
      </c>
      <c r="G9" s="337">
        <v>25914837798</v>
      </c>
      <c r="H9" s="337">
        <v>-25183885502</v>
      </c>
      <c r="I9" s="337">
        <v>58275682554</v>
      </c>
      <c r="J9" s="337">
        <v>58397335802</v>
      </c>
      <c r="K9" s="337">
        <v>-121653248</v>
      </c>
    </row>
    <row r="10" spans="1:11" x14ac:dyDescent="0.35">
      <c r="A10" s="45">
        <v>6</v>
      </c>
      <c r="B10" s="343" t="s">
        <v>777</v>
      </c>
      <c r="C10" s="339">
        <v>6946981964</v>
      </c>
      <c r="D10" s="339">
        <v>8663230412</v>
      </c>
      <c r="E10" s="339">
        <v>-1716248448</v>
      </c>
      <c r="F10" s="339">
        <v>13181433</v>
      </c>
      <c r="G10" s="339">
        <v>-1377211677</v>
      </c>
      <c r="H10" s="339">
        <v>1390393110</v>
      </c>
      <c r="I10" s="339">
        <v>6960163397</v>
      </c>
      <c r="J10" s="339">
        <v>7286018735</v>
      </c>
      <c r="K10" s="339">
        <v>-325855338</v>
      </c>
    </row>
    <row r="11" spans="1:11" x14ac:dyDescent="0.35">
      <c r="A11" s="44">
        <v>7</v>
      </c>
      <c r="B11" s="88" t="s">
        <v>776</v>
      </c>
      <c r="C11" s="337">
        <v>81757293955</v>
      </c>
      <c r="D11" s="337">
        <v>59535166481</v>
      </c>
      <c r="E11" s="337">
        <v>22222127474</v>
      </c>
      <c r="F11" s="337">
        <v>9788929962</v>
      </c>
      <c r="G11" s="337">
        <v>31973808085</v>
      </c>
      <c r="H11" s="337">
        <v>-22184878123</v>
      </c>
      <c r="I11" s="337">
        <v>91546223917</v>
      </c>
      <c r="J11" s="337">
        <v>91508974566</v>
      </c>
      <c r="K11" s="337">
        <v>37249351</v>
      </c>
    </row>
    <row r="12" spans="1:11" x14ac:dyDescent="0.35">
      <c r="A12" s="45">
        <v>8</v>
      </c>
      <c r="B12" s="343" t="s">
        <v>198</v>
      </c>
      <c r="C12" s="339">
        <v>6005212614</v>
      </c>
      <c r="D12" s="339">
        <v>2451555858</v>
      </c>
      <c r="E12" s="339">
        <v>3553656756</v>
      </c>
      <c r="F12" s="339">
        <v>0</v>
      </c>
      <c r="G12" s="339">
        <v>5390616475</v>
      </c>
      <c r="H12" s="339">
        <v>-5390616475</v>
      </c>
      <c r="I12" s="339">
        <v>6005212614</v>
      </c>
      <c r="J12" s="339">
        <v>7842172333</v>
      </c>
      <c r="K12" s="339">
        <v>-1836959719</v>
      </c>
    </row>
    <row r="13" spans="1:11" x14ac:dyDescent="0.35">
      <c r="A13" s="44">
        <v>9</v>
      </c>
      <c r="B13" s="88" t="s">
        <v>893</v>
      </c>
      <c r="C13" s="337">
        <v>123354256</v>
      </c>
      <c r="D13" s="337">
        <v>65119437</v>
      </c>
      <c r="E13" s="337">
        <v>58234819</v>
      </c>
      <c r="F13" s="337">
        <v>-1964805</v>
      </c>
      <c r="G13" s="337">
        <v>56270014</v>
      </c>
      <c r="H13" s="337">
        <v>-58234819</v>
      </c>
      <c r="I13" s="337">
        <v>121389451</v>
      </c>
      <c r="J13" s="337">
        <v>121389451</v>
      </c>
      <c r="K13" s="337">
        <v>0</v>
      </c>
    </row>
    <row r="14" spans="1:11" x14ac:dyDescent="0.35">
      <c r="A14" s="45">
        <v>10</v>
      </c>
      <c r="B14" s="343" t="s">
        <v>364</v>
      </c>
      <c r="C14" s="339">
        <v>707914061</v>
      </c>
      <c r="D14" s="339">
        <v>525651359</v>
      </c>
      <c r="E14" s="339">
        <v>182262702</v>
      </c>
      <c r="F14" s="339">
        <v>0</v>
      </c>
      <c r="G14" s="339">
        <v>0</v>
      </c>
      <c r="H14" s="339">
        <v>0</v>
      </c>
      <c r="I14" s="339">
        <v>707914061</v>
      </c>
      <c r="J14" s="339">
        <v>525651359</v>
      </c>
      <c r="K14" s="339">
        <v>182262702</v>
      </c>
    </row>
    <row r="15" spans="1:11" x14ac:dyDescent="0.35">
      <c r="A15" s="44">
        <v>11</v>
      </c>
      <c r="B15" s="88" t="s">
        <v>200</v>
      </c>
      <c r="C15" s="337">
        <v>0</v>
      </c>
      <c r="D15" s="337">
        <v>2175977918</v>
      </c>
      <c r="E15" s="337">
        <v>-2175977918</v>
      </c>
      <c r="F15" s="337">
        <v>0</v>
      </c>
      <c r="G15" s="337">
        <v>0</v>
      </c>
      <c r="H15" s="337">
        <v>0</v>
      </c>
      <c r="I15" s="337">
        <v>0</v>
      </c>
      <c r="J15" s="337">
        <v>2175977918</v>
      </c>
      <c r="K15" s="337">
        <v>-2175977918</v>
      </c>
    </row>
    <row r="16" spans="1:11" x14ac:dyDescent="0.35">
      <c r="A16" s="45">
        <v>12</v>
      </c>
      <c r="B16" s="343" t="s">
        <v>894</v>
      </c>
      <c r="C16" s="339">
        <v>187778940</v>
      </c>
      <c r="D16" s="339">
        <v>0</v>
      </c>
      <c r="E16" s="339">
        <v>187778940</v>
      </c>
      <c r="F16" s="339">
        <v>-187778940</v>
      </c>
      <c r="G16" s="339">
        <v>0</v>
      </c>
      <c r="H16" s="339">
        <v>-187778940</v>
      </c>
      <c r="I16" s="339">
        <v>0</v>
      </c>
      <c r="J16" s="339">
        <v>0</v>
      </c>
      <c r="K16" s="339">
        <v>0</v>
      </c>
    </row>
    <row r="17" spans="1:11" x14ac:dyDescent="0.35">
      <c r="A17" s="44">
        <v>13</v>
      </c>
      <c r="B17" s="88" t="s">
        <v>201</v>
      </c>
      <c r="C17" s="337">
        <v>561227261</v>
      </c>
      <c r="D17" s="337">
        <v>436695365</v>
      </c>
      <c r="E17" s="337">
        <v>124531896</v>
      </c>
      <c r="F17" s="337">
        <v>-68320448</v>
      </c>
      <c r="G17" s="337">
        <v>-60264901</v>
      </c>
      <c r="H17" s="337">
        <v>-8055547</v>
      </c>
      <c r="I17" s="337">
        <v>492906813</v>
      </c>
      <c r="J17" s="337">
        <v>376430464</v>
      </c>
      <c r="K17" s="337">
        <v>116476349</v>
      </c>
    </row>
    <row r="18" spans="1:11" x14ac:dyDescent="0.35">
      <c r="A18" s="344"/>
      <c r="B18" s="345" t="s">
        <v>12</v>
      </c>
      <c r="C18" s="346">
        <v>448409872523</v>
      </c>
      <c r="D18" s="346">
        <v>473570326481</v>
      </c>
      <c r="E18" s="346">
        <v>-25160453958</v>
      </c>
      <c r="F18" s="346">
        <v>29994472366</v>
      </c>
      <c r="G18" s="346">
        <v>10205485092</v>
      </c>
      <c r="H18" s="346">
        <v>19788987274</v>
      </c>
      <c r="I18" s="346">
        <v>478404344889</v>
      </c>
      <c r="J18" s="346">
        <v>483775811573</v>
      </c>
      <c r="K18" s="346">
        <v>-5371466684</v>
      </c>
    </row>
  </sheetData>
  <mergeCells count="3">
    <mergeCell ref="C3:E3"/>
    <mergeCell ref="F3:H3"/>
    <mergeCell ref="I3:K3"/>
  </mergeCells>
  <conditionalFormatting sqref="A18 E18 I18">
    <cfRule type="containsText" dxfId="135" priority="2" operator="containsText" text="ERROR">
      <formula>NOT(ISERROR(SEARCH("ERROR",A18)))</formula>
    </cfRule>
  </conditionalFormatting>
  <conditionalFormatting sqref="B18:D18 F18:H18 J18:K18">
    <cfRule type="containsText" dxfId="134" priority="1" operator="containsText" text="ERROR">
      <formula>NOT(ISERROR(SEARCH("ERROR",B18)))</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329B7-D15E-49D6-9C20-6C79BF9FD51E}">
  <dimension ref="A1:K50"/>
  <sheetViews>
    <sheetView workbookViewId="0">
      <selection activeCell="E14" sqref="E13:E14"/>
    </sheetView>
  </sheetViews>
  <sheetFormatPr defaultRowHeight="12" x14ac:dyDescent="0.35"/>
  <cols>
    <col min="1" max="1" width="5.54296875" style="365" customWidth="1"/>
    <col min="2" max="2" width="24.81640625" style="365" customWidth="1"/>
    <col min="3" max="4" width="15.1796875" style="365" bestFit="1" customWidth="1"/>
    <col min="5" max="5" width="15" style="365" bestFit="1" customWidth="1"/>
    <col min="6" max="6" width="14.1796875" style="365" bestFit="1" customWidth="1"/>
    <col min="7" max="8" width="15" style="365" bestFit="1" customWidth="1"/>
    <col min="9" max="10" width="15.1796875" style="365" bestFit="1" customWidth="1"/>
    <col min="11" max="11" width="14" style="365" bestFit="1" customWidth="1"/>
    <col min="12" max="16384" width="8.7265625" style="365"/>
  </cols>
  <sheetData>
    <row r="1" spans="1:11" x14ac:dyDescent="0.35">
      <c r="A1" s="478" t="s">
        <v>895</v>
      </c>
    </row>
    <row r="3" spans="1:11" ht="12.5" thickBot="1" x14ac:dyDescent="0.4">
      <c r="A3" s="16" t="s">
        <v>206</v>
      </c>
      <c r="B3" s="16" t="s">
        <v>427</v>
      </c>
      <c r="C3" s="563" t="s">
        <v>879</v>
      </c>
      <c r="D3" s="563"/>
      <c r="E3" s="563"/>
      <c r="F3" s="563" t="s">
        <v>880</v>
      </c>
      <c r="G3" s="563"/>
      <c r="H3" s="563"/>
      <c r="I3" s="563" t="s">
        <v>881</v>
      </c>
      <c r="J3" s="563"/>
      <c r="K3" s="563"/>
    </row>
    <row r="4" spans="1:11" x14ac:dyDescent="0.35">
      <c r="A4" s="335"/>
      <c r="B4" s="335"/>
      <c r="C4" s="553" t="s">
        <v>204</v>
      </c>
      <c r="D4" s="553" t="s">
        <v>882</v>
      </c>
      <c r="E4" s="553" t="s">
        <v>883</v>
      </c>
      <c r="F4" s="553" t="s">
        <v>204</v>
      </c>
      <c r="G4" s="553" t="s">
        <v>882</v>
      </c>
      <c r="H4" s="553" t="s">
        <v>883</v>
      </c>
      <c r="I4" s="553" t="s">
        <v>204</v>
      </c>
      <c r="J4" s="553" t="s">
        <v>882</v>
      </c>
      <c r="K4" s="553" t="s">
        <v>883</v>
      </c>
    </row>
    <row r="5" spans="1:11" x14ac:dyDescent="0.35">
      <c r="A5" s="333"/>
      <c r="B5" s="333" t="s">
        <v>897</v>
      </c>
      <c r="C5" s="334"/>
      <c r="D5" s="334"/>
      <c r="E5" s="334"/>
      <c r="F5" s="334"/>
      <c r="G5" s="334"/>
      <c r="H5" s="334"/>
      <c r="I5" s="334"/>
      <c r="J5" s="334"/>
      <c r="K5" s="334"/>
    </row>
    <row r="6" spans="1:11" x14ac:dyDescent="0.35">
      <c r="A6" s="333"/>
      <c r="B6" s="333" t="s">
        <v>385</v>
      </c>
      <c r="C6" s="334">
        <v>341769835110</v>
      </c>
      <c r="D6" s="334">
        <v>375880666808</v>
      </c>
      <c r="E6" s="334">
        <v>-34110831698</v>
      </c>
      <c r="F6" s="334">
        <v>19628622882</v>
      </c>
      <c r="G6" s="334">
        <v>-11911731452</v>
      </c>
      <c r="H6" s="334">
        <v>31540354334</v>
      </c>
      <c r="I6" s="334">
        <v>361398457992</v>
      </c>
      <c r="J6" s="334">
        <v>363968935356</v>
      </c>
      <c r="K6" s="334">
        <v>-2570477364</v>
      </c>
    </row>
    <row r="7" spans="1:11" x14ac:dyDescent="0.35">
      <c r="A7" s="44">
        <v>12</v>
      </c>
      <c r="B7" s="88" t="s">
        <v>898</v>
      </c>
      <c r="C7" s="337">
        <v>738482346</v>
      </c>
      <c r="D7" s="337">
        <v>58547733</v>
      </c>
      <c r="E7" s="337">
        <v>679934613</v>
      </c>
      <c r="F7" s="337">
        <v>41946606</v>
      </c>
      <c r="G7" s="337">
        <v>714821922</v>
      </c>
      <c r="H7" s="337">
        <v>-672875316</v>
      </c>
      <c r="I7" s="337">
        <v>780428952</v>
      </c>
      <c r="J7" s="337">
        <v>773369655</v>
      </c>
      <c r="K7" s="337">
        <v>7059297</v>
      </c>
    </row>
    <row r="8" spans="1:11" x14ac:dyDescent="0.35">
      <c r="A8" s="45">
        <v>13</v>
      </c>
      <c r="B8" s="343" t="s">
        <v>783</v>
      </c>
      <c r="C8" s="561">
        <v>22824506297</v>
      </c>
      <c r="D8" s="561">
        <v>68267293218</v>
      </c>
      <c r="E8" s="561">
        <v>-45442786921</v>
      </c>
      <c r="F8" s="561">
        <v>396327978</v>
      </c>
      <c r="G8" s="561">
        <v>-44053713689</v>
      </c>
      <c r="H8" s="561">
        <v>44450041667</v>
      </c>
      <c r="I8" s="561">
        <v>23220834275</v>
      </c>
      <c r="J8" s="561">
        <v>24213579529</v>
      </c>
      <c r="K8" s="561">
        <v>-992745254</v>
      </c>
    </row>
    <row r="9" spans="1:11" x14ac:dyDescent="0.35">
      <c r="A9" s="44">
        <v>14</v>
      </c>
      <c r="B9" s="88" t="s">
        <v>899</v>
      </c>
      <c r="C9" s="337">
        <v>4723076170</v>
      </c>
      <c r="D9" s="337">
        <v>0</v>
      </c>
      <c r="E9" s="337">
        <v>4723076170</v>
      </c>
      <c r="F9" s="337">
        <v>228273308</v>
      </c>
      <c r="G9" s="337">
        <v>4898137056</v>
      </c>
      <c r="H9" s="337">
        <v>-4669863748</v>
      </c>
      <c r="I9" s="337">
        <v>4951349478</v>
      </c>
      <c r="J9" s="337">
        <v>4898137056</v>
      </c>
      <c r="K9" s="337">
        <v>53212422</v>
      </c>
    </row>
    <row r="10" spans="1:11" x14ac:dyDescent="0.35">
      <c r="A10" s="45">
        <v>15</v>
      </c>
      <c r="B10" s="343" t="s">
        <v>387</v>
      </c>
      <c r="C10" s="561">
        <v>227867488650</v>
      </c>
      <c r="D10" s="561">
        <v>217046449750</v>
      </c>
      <c r="E10" s="561">
        <v>10821038900</v>
      </c>
      <c r="F10" s="561">
        <v>0</v>
      </c>
      <c r="G10" s="561">
        <v>10773668568</v>
      </c>
      <c r="H10" s="561">
        <v>-10773668568</v>
      </c>
      <c r="I10" s="561">
        <v>227867488650</v>
      </c>
      <c r="J10" s="561">
        <v>227820118318</v>
      </c>
      <c r="K10" s="561">
        <v>47370332</v>
      </c>
    </row>
    <row r="11" spans="1:11" x14ac:dyDescent="0.35">
      <c r="A11" s="44">
        <v>16</v>
      </c>
      <c r="B11" s="88" t="s">
        <v>57</v>
      </c>
      <c r="C11" s="337">
        <v>10115620</v>
      </c>
      <c r="D11" s="337">
        <v>940299915</v>
      </c>
      <c r="E11" s="337">
        <v>-930184295</v>
      </c>
      <c r="F11" s="337">
        <v>0</v>
      </c>
      <c r="G11" s="337">
        <v>-940299915</v>
      </c>
      <c r="H11" s="337">
        <v>940299915</v>
      </c>
      <c r="I11" s="337">
        <v>10115620</v>
      </c>
      <c r="J11" s="337">
        <v>0</v>
      </c>
      <c r="K11" s="337">
        <v>10115620</v>
      </c>
    </row>
    <row r="12" spans="1:11" x14ac:dyDescent="0.35">
      <c r="A12" s="45">
        <v>17</v>
      </c>
      <c r="B12" s="343" t="s">
        <v>58</v>
      </c>
      <c r="C12" s="561">
        <v>5503629627</v>
      </c>
      <c r="D12" s="561">
        <v>1800000000</v>
      </c>
      <c r="E12" s="561">
        <v>3703629627</v>
      </c>
      <c r="F12" s="561">
        <v>0</v>
      </c>
      <c r="G12" s="561">
        <v>5394055924</v>
      </c>
      <c r="H12" s="561">
        <v>-5394055924</v>
      </c>
      <c r="I12" s="561">
        <v>5503629627</v>
      </c>
      <c r="J12" s="561">
        <v>7194055924</v>
      </c>
      <c r="K12" s="561">
        <v>-1690426297</v>
      </c>
    </row>
    <row r="13" spans="1:11" x14ac:dyDescent="0.35">
      <c r="A13" s="44">
        <v>18</v>
      </c>
      <c r="B13" s="88" t="s">
        <v>900</v>
      </c>
      <c r="C13" s="337">
        <v>0</v>
      </c>
      <c r="D13" s="337">
        <v>0</v>
      </c>
      <c r="E13" s="337">
        <v>0</v>
      </c>
      <c r="F13" s="337">
        <v>0</v>
      </c>
      <c r="G13" s="337">
        <v>0</v>
      </c>
      <c r="H13" s="337">
        <v>0</v>
      </c>
      <c r="I13" s="337">
        <v>0</v>
      </c>
      <c r="J13" s="337">
        <v>0</v>
      </c>
      <c r="K13" s="337">
        <v>0</v>
      </c>
    </row>
    <row r="14" spans="1:11" x14ac:dyDescent="0.35">
      <c r="A14" s="45">
        <v>20</v>
      </c>
      <c r="B14" s="343" t="s">
        <v>901</v>
      </c>
      <c r="C14" s="561">
        <v>261824187</v>
      </c>
      <c r="D14" s="561">
        <v>265407163</v>
      </c>
      <c r="E14" s="561">
        <v>-3582976</v>
      </c>
      <c r="F14" s="561">
        <v>-393698</v>
      </c>
      <c r="G14" s="561">
        <v>1086810</v>
      </c>
      <c r="H14" s="561">
        <v>-1480508</v>
      </c>
      <c r="I14" s="561">
        <v>261430489</v>
      </c>
      <c r="J14" s="561">
        <v>266493973</v>
      </c>
      <c r="K14" s="561">
        <v>-5063484</v>
      </c>
    </row>
    <row r="15" spans="1:11" x14ac:dyDescent="0.35">
      <c r="A15" s="44">
        <v>21</v>
      </c>
      <c r="B15" s="88" t="s">
        <v>781</v>
      </c>
      <c r="C15" s="337">
        <v>63100466818</v>
      </c>
      <c r="D15" s="337">
        <v>14677936897</v>
      </c>
      <c r="E15" s="337">
        <v>48422529921</v>
      </c>
      <c r="F15" s="337">
        <v>18567571374</v>
      </c>
      <c r="G15" s="337">
        <v>66990101295</v>
      </c>
      <c r="H15" s="337">
        <v>-48422529921</v>
      </c>
      <c r="I15" s="337">
        <v>81668038192</v>
      </c>
      <c r="J15" s="337">
        <v>81668038192</v>
      </c>
      <c r="K15" s="337">
        <v>0</v>
      </c>
    </row>
    <row r="16" spans="1:11" x14ac:dyDescent="0.35">
      <c r="A16" s="45">
        <v>22</v>
      </c>
      <c r="B16" s="343" t="s">
        <v>784</v>
      </c>
      <c r="C16" s="561">
        <v>16740245395</v>
      </c>
      <c r="D16" s="561">
        <v>72824732132</v>
      </c>
      <c r="E16" s="561">
        <v>-56084486737</v>
      </c>
      <c r="F16" s="561">
        <v>394897314</v>
      </c>
      <c r="G16" s="561">
        <v>-55689589423</v>
      </c>
      <c r="H16" s="561">
        <v>56084486737</v>
      </c>
      <c r="I16" s="561">
        <v>17135142709</v>
      </c>
      <c r="J16" s="561">
        <v>17135142709</v>
      </c>
      <c r="K16" s="561">
        <v>0</v>
      </c>
    </row>
    <row r="17" spans="1:11" x14ac:dyDescent="0.35">
      <c r="A17" s="44">
        <v>37</v>
      </c>
      <c r="B17" s="88" t="s">
        <v>902</v>
      </c>
      <c r="C17" s="337">
        <v>0</v>
      </c>
      <c r="D17" s="337">
        <v>0</v>
      </c>
      <c r="E17" s="337">
        <v>0</v>
      </c>
      <c r="F17" s="337">
        <v>0</v>
      </c>
      <c r="G17" s="337">
        <v>0</v>
      </c>
      <c r="H17" s="337">
        <v>0</v>
      </c>
      <c r="I17" s="337">
        <v>0</v>
      </c>
      <c r="J17" s="337">
        <v>0</v>
      </c>
      <c r="K17" s="337">
        <v>0</v>
      </c>
    </row>
    <row r="18" spans="1:11" x14ac:dyDescent="0.35">
      <c r="A18" s="45">
        <v>53</v>
      </c>
      <c r="B18" s="343" t="s">
        <v>903</v>
      </c>
      <c r="C18" s="561">
        <v>0</v>
      </c>
      <c r="D18" s="561">
        <v>0</v>
      </c>
      <c r="E18" s="561">
        <v>0</v>
      </c>
      <c r="F18" s="561">
        <v>0</v>
      </c>
      <c r="G18" s="561">
        <v>0</v>
      </c>
      <c r="H18" s="561">
        <v>0</v>
      </c>
      <c r="I18" s="561">
        <v>0</v>
      </c>
      <c r="J18" s="561">
        <v>0</v>
      </c>
      <c r="K18" s="561">
        <v>0</v>
      </c>
    </row>
    <row r="19" spans="1:11" x14ac:dyDescent="0.35">
      <c r="A19" s="333"/>
      <c r="B19" s="333" t="s">
        <v>320</v>
      </c>
      <c r="C19" s="334">
        <v>49816945133</v>
      </c>
      <c r="D19" s="334">
        <v>56853519100</v>
      </c>
      <c r="E19" s="334">
        <v>-7036573967</v>
      </c>
      <c r="F19" s="334">
        <v>7036573967</v>
      </c>
      <c r="G19" s="334">
        <v>0</v>
      </c>
      <c r="H19" s="334">
        <v>7036573967</v>
      </c>
      <c r="I19" s="334">
        <v>56853519100</v>
      </c>
      <c r="J19" s="334">
        <v>56853519100</v>
      </c>
      <c r="K19" s="334">
        <v>0</v>
      </c>
    </row>
    <row r="20" spans="1:11" x14ac:dyDescent="0.35">
      <c r="A20" s="44">
        <v>19</v>
      </c>
      <c r="B20" s="88" t="s">
        <v>886</v>
      </c>
      <c r="C20" s="337">
        <v>0</v>
      </c>
      <c r="D20" s="337">
        <v>0</v>
      </c>
      <c r="E20" s="337">
        <v>0</v>
      </c>
      <c r="F20" s="337">
        <v>0</v>
      </c>
      <c r="G20" s="337">
        <v>0</v>
      </c>
      <c r="H20" s="337">
        <v>0</v>
      </c>
      <c r="I20" s="337">
        <v>0</v>
      </c>
      <c r="J20" s="337">
        <v>0</v>
      </c>
      <c r="K20" s="337">
        <v>0</v>
      </c>
    </row>
    <row r="21" spans="1:11" x14ac:dyDescent="0.35">
      <c r="A21" s="45">
        <v>38</v>
      </c>
      <c r="B21" s="343" t="s">
        <v>904</v>
      </c>
      <c r="C21" s="561">
        <v>49816945133</v>
      </c>
      <c r="D21" s="561">
        <v>56853519100</v>
      </c>
      <c r="E21" s="561">
        <v>-7036573967</v>
      </c>
      <c r="F21" s="561">
        <v>7036573967</v>
      </c>
      <c r="G21" s="561">
        <v>0</v>
      </c>
      <c r="H21" s="561">
        <v>7036573967</v>
      </c>
      <c r="I21" s="561">
        <v>56853519100</v>
      </c>
      <c r="J21" s="561">
        <v>56853519100</v>
      </c>
      <c r="K21" s="561">
        <v>0</v>
      </c>
    </row>
    <row r="22" spans="1:11" x14ac:dyDescent="0.35">
      <c r="A22" s="333"/>
      <c r="B22" s="333" t="s">
        <v>789</v>
      </c>
      <c r="C22" s="334">
        <v>2074941565</v>
      </c>
      <c r="D22" s="334">
        <v>1757953443</v>
      </c>
      <c r="E22" s="334">
        <v>316988122</v>
      </c>
      <c r="F22" s="334">
        <v>-9289072</v>
      </c>
      <c r="G22" s="334">
        <v>461549118</v>
      </c>
      <c r="H22" s="334">
        <v>-470838190</v>
      </c>
      <c r="I22" s="334">
        <v>2065652493</v>
      </c>
      <c r="J22" s="334">
        <v>2219502561</v>
      </c>
      <c r="K22" s="334">
        <v>-153850068</v>
      </c>
    </row>
    <row r="23" spans="1:11" x14ac:dyDescent="0.35">
      <c r="A23" s="44">
        <v>23</v>
      </c>
      <c r="B23" s="88" t="s">
        <v>905</v>
      </c>
      <c r="C23" s="337">
        <v>2074941565</v>
      </c>
      <c r="D23" s="337">
        <v>1757953443</v>
      </c>
      <c r="E23" s="337">
        <v>316988122</v>
      </c>
      <c r="F23" s="337">
        <v>-9289072</v>
      </c>
      <c r="G23" s="337">
        <v>461549118</v>
      </c>
      <c r="H23" s="337">
        <v>-470838190</v>
      </c>
      <c r="I23" s="337">
        <v>2065652493</v>
      </c>
      <c r="J23" s="337">
        <v>2219502561</v>
      </c>
      <c r="K23" s="337">
        <v>-153850068</v>
      </c>
    </row>
    <row r="24" spans="1:11" x14ac:dyDescent="0.35">
      <c r="A24" s="45">
        <v>24</v>
      </c>
      <c r="B24" s="343" t="s">
        <v>906</v>
      </c>
      <c r="C24" s="561">
        <v>0</v>
      </c>
      <c r="D24" s="561">
        <v>0</v>
      </c>
      <c r="E24" s="561">
        <v>0</v>
      </c>
      <c r="F24" s="561">
        <v>0</v>
      </c>
      <c r="G24" s="561">
        <v>0</v>
      </c>
      <c r="H24" s="561">
        <v>0</v>
      </c>
      <c r="I24" s="561">
        <v>0</v>
      </c>
      <c r="J24" s="561">
        <v>0</v>
      </c>
      <c r="K24" s="561">
        <v>0</v>
      </c>
    </row>
    <row r="25" spans="1:11" x14ac:dyDescent="0.35">
      <c r="A25" s="333"/>
      <c r="B25" s="333" t="s">
        <v>787</v>
      </c>
      <c r="C25" s="334">
        <v>39756917148</v>
      </c>
      <c r="D25" s="334">
        <v>37067218533</v>
      </c>
      <c r="E25" s="334">
        <v>2689698615</v>
      </c>
      <c r="F25" s="334">
        <v>116816284</v>
      </c>
      <c r="G25" s="334">
        <v>4993351504</v>
      </c>
      <c r="H25" s="334">
        <v>-4876535220</v>
      </c>
      <c r="I25" s="334">
        <v>39873733432</v>
      </c>
      <c r="J25" s="334">
        <v>42060570037</v>
      </c>
      <c r="K25" s="334">
        <v>-2186836605</v>
      </c>
    </row>
    <row r="26" spans="1:11" x14ac:dyDescent="0.35">
      <c r="A26" s="44">
        <v>25</v>
      </c>
      <c r="B26" s="88" t="s">
        <v>907</v>
      </c>
      <c r="C26" s="337">
        <v>859220996</v>
      </c>
      <c r="D26" s="337">
        <v>6509587474</v>
      </c>
      <c r="E26" s="337">
        <v>-5650366478</v>
      </c>
      <c r="F26" s="337">
        <v>4270722567</v>
      </c>
      <c r="G26" s="337">
        <v>0</v>
      </c>
      <c r="H26" s="337">
        <v>4270722567</v>
      </c>
      <c r="I26" s="337">
        <v>5129943563</v>
      </c>
      <c r="J26" s="337">
        <v>6509587474</v>
      </c>
      <c r="K26" s="337">
        <v>-1379643911</v>
      </c>
    </row>
    <row r="27" spans="1:11" x14ac:dyDescent="0.35">
      <c r="A27" s="45">
        <v>26</v>
      </c>
      <c r="B27" s="343" t="s">
        <v>782</v>
      </c>
      <c r="C27" s="561">
        <v>26832569899</v>
      </c>
      <c r="D27" s="561">
        <v>27354349854</v>
      </c>
      <c r="E27" s="561">
        <v>-521779955</v>
      </c>
      <c r="F27" s="561">
        <v>606655923</v>
      </c>
      <c r="G27" s="561">
        <v>978579151</v>
      </c>
      <c r="H27" s="561">
        <v>-371923228</v>
      </c>
      <c r="I27" s="561">
        <v>27439225822</v>
      </c>
      <c r="J27" s="561">
        <v>28332929005</v>
      </c>
      <c r="K27" s="561">
        <v>-893703183</v>
      </c>
    </row>
    <row r="28" spans="1:11" x14ac:dyDescent="0.35">
      <c r="A28" s="44">
        <v>27</v>
      </c>
      <c r="B28" s="88" t="s">
        <v>908</v>
      </c>
      <c r="C28" s="337">
        <v>7959181847</v>
      </c>
      <c r="D28" s="337">
        <v>1852617134</v>
      </c>
      <c r="E28" s="337">
        <v>6106564713</v>
      </c>
      <c r="F28" s="337">
        <v>-4468370104</v>
      </c>
      <c r="G28" s="337">
        <v>1634638877</v>
      </c>
      <c r="H28" s="337">
        <v>-6103008981</v>
      </c>
      <c r="I28" s="337">
        <v>3490811743</v>
      </c>
      <c r="J28" s="337">
        <v>3487256011</v>
      </c>
      <c r="K28" s="337">
        <v>3555732</v>
      </c>
    </row>
    <row r="29" spans="1:11" x14ac:dyDescent="0.35">
      <c r="A29" s="45">
        <v>28</v>
      </c>
      <c r="B29" s="343" t="s">
        <v>809</v>
      </c>
      <c r="C29" s="561">
        <v>191397468</v>
      </c>
      <c r="D29" s="561">
        <v>185626775</v>
      </c>
      <c r="E29" s="561">
        <v>5770693</v>
      </c>
      <c r="F29" s="561">
        <v>1122072</v>
      </c>
      <c r="G29" s="561">
        <v>0</v>
      </c>
      <c r="H29" s="561">
        <v>1122072</v>
      </c>
      <c r="I29" s="561">
        <v>192519540</v>
      </c>
      <c r="J29" s="561">
        <v>185626775</v>
      </c>
      <c r="K29" s="561">
        <v>6892765</v>
      </c>
    </row>
    <row r="30" spans="1:11" x14ac:dyDescent="0.35">
      <c r="A30" s="44">
        <v>29</v>
      </c>
      <c r="B30" s="88" t="s">
        <v>812</v>
      </c>
      <c r="C30" s="337">
        <v>13759591</v>
      </c>
      <c r="D30" s="337">
        <v>13414953</v>
      </c>
      <c r="E30" s="337">
        <v>344638</v>
      </c>
      <c r="F30" s="337">
        <v>-297681</v>
      </c>
      <c r="G30" s="337">
        <v>462232</v>
      </c>
      <c r="H30" s="337">
        <v>-759913</v>
      </c>
      <c r="I30" s="337">
        <v>13461910</v>
      </c>
      <c r="J30" s="337">
        <v>13877185</v>
      </c>
      <c r="K30" s="337">
        <v>-415275</v>
      </c>
    </row>
    <row r="31" spans="1:11" x14ac:dyDescent="0.35">
      <c r="A31" s="45">
        <v>30</v>
      </c>
      <c r="B31" s="343" t="s">
        <v>806</v>
      </c>
      <c r="C31" s="561">
        <v>340356597</v>
      </c>
      <c r="D31" s="561">
        <v>6038466</v>
      </c>
      <c r="E31" s="561">
        <v>334318131</v>
      </c>
      <c r="F31" s="561">
        <v>0</v>
      </c>
      <c r="G31" s="561">
        <v>332764044</v>
      </c>
      <c r="H31" s="561">
        <v>-332764044</v>
      </c>
      <c r="I31" s="561">
        <v>340356597</v>
      </c>
      <c r="J31" s="561">
        <v>338802510</v>
      </c>
      <c r="K31" s="561">
        <v>1554087</v>
      </c>
    </row>
    <row r="32" spans="1:11" x14ac:dyDescent="0.35">
      <c r="A32" s="44">
        <v>31</v>
      </c>
      <c r="B32" s="88" t="s">
        <v>811</v>
      </c>
      <c r="C32" s="337">
        <v>89116233</v>
      </c>
      <c r="D32" s="337">
        <v>19694960</v>
      </c>
      <c r="E32" s="337">
        <v>69421273</v>
      </c>
      <c r="F32" s="337">
        <v>0</v>
      </c>
      <c r="G32" s="337">
        <v>0</v>
      </c>
      <c r="H32" s="337">
        <v>0</v>
      </c>
      <c r="I32" s="337">
        <v>89116233</v>
      </c>
      <c r="J32" s="337">
        <v>19694960</v>
      </c>
      <c r="K32" s="337">
        <v>69421273</v>
      </c>
    </row>
    <row r="33" spans="1:11" x14ac:dyDescent="0.35">
      <c r="A33" s="45">
        <v>32</v>
      </c>
      <c r="B33" s="343" t="s">
        <v>814</v>
      </c>
      <c r="C33" s="561">
        <v>587166853</v>
      </c>
      <c r="D33" s="561">
        <v>640593273</v>
      </c>
      <c r="E33" s="561">
        <v>-53426420</v>
      </c>
      <c r="F33" s="561">
        <v>77877000</v>
      </c>
      <c r="G33" s="561">
        <v>30686112</v>
      </c>
      <c r="H33" s="561">
        <v>47190888</v>
      </c>
      <c r="I33" s="561">
        <v>665043853</v>
      </c>
      <c r="J33" s="561">
        <v>671279385</v>
      </c>
      <c r="K33" s="561">
        <v>-6235532</v>
      </c>
    </row>
    <row r="34" spans="1:11" x14ac:dyDescent="0.35">
      <c r="A34" s="44">
        <v>33</v>
      </c>
      <c r="B34" s="88" t="s">
        <v>909</v>
      </c>
      <c r="C34" s="337">
        <v>44300180</v>
      </c>
      <c r="D34" s="337">
        <v>48949221</v>
      </c>
      <c r="E34" s="337">
        <v>-4649041</v>
      </c>
      <c r="F34" s="337">
        <v>2213000</v>
      </c>
      <c r="G34" s="337">
        <v>0</v>
      </c>
      <c r="H34" s="337">
        <v>2213000</v>
      </c>
      <c r="I34" s="337">
        <v>46513180</v>
      </c>
      <c r="J34" s="337">
        <v>48949221</v>
      </c>
      <c r="K34" s="337">
        <v>-2436041</v>
      </c>
    </row>
    <row r="35" spans="1:11" x14ac:dyDescent="0.35">
      <c r="A35" s="45">
        <v>34</v>
      </c>
      <c r="B35" s="343" t="s">
        <v>816</v>
      </c>
      <c r="C35" s="561">
        <v>18453600</v>
      </c>
      <c r="D35" s="561">
        <v>16516384</v>
      </c>
      <c r="E35" s="561">
        <v>1937216</v>
      </c>
      <c r="F35" s="561">
        <v>0</v>
      </c>
      <c r="G35" s="561">
        <v>0</v>
      </c>
      <c r="H35" s="561">
        <v>0</v>
      </c>
      <c r="I35" s="561">
        <v>18453600</v>
      </c>
      <c r="J35" s="561">
        <v>16516384</v>
      </c>
      <c r="K35" s="561">
        <v>1937216</v>
      </c>
    </row>
    <row r="36" spans="1:11" x14ac:dyDescent="0.35">
      <c r="A36" s="44">
        <v>35</v>
      </c>
      <c r="B36" s="88" t="s">
        <v>804</v>
      </c>
      <c r="C36" s="337">
        <v>23117061</v>
      </c>
      <c r="D36" s="337">
        <v>27054148</v>
      </c>
      <c r="E36" s="337">
        <v>-3937087</v>
      </c>
      <c r="F36" s="337">
        <v>0</v>
      </c>
      <c r="G36" s="337">
        <v>0</v>
      </c>
      <c r="H36" s="337">
        <v>0</v>
      </c>
      <c r="I36" s="337">
        <v>23117061</v>
      </c>
      <c r="J36" s="337">
        <v>27054148</v>
      </c>
      <c r="K36" s="337">
        <v>-3937087</v>
      </c>
    </row>
    <row r="37" spans="1:11" x14ac:dyDescent="0.35">
      <c r="A37" s="45">
        <v>36</v>
      </c>
      <c r="B37" s="343" t="s">
        <v>810</v>
      </c>
      <c r="C37" s="561">
        <v>15500000</v>
      </c>
      <c r="D37" s="561">
        <v>12000000</v>
      </c>
      <c r="E37" s="561">
        <v>3500000</v>
      </c>
      <c r="F37" s="561">
        <v>0</v>
      </c>
      <c r="G37" s="561">
        <v>0</v>
      </c>
      <c r="H37" s="561">
        <v>0</v>
      </c>
      <c r="I37" s="561">
        <v>15500000</v>
      </c>
      <c r="J37" s="561">
        <v>12000000</v>
      </c>
      <c r="K37" s="561">
        <v>3500000</v>
      </c>
    </row>
    <row r="38" spans="1:11" x14ac:dyDescent="0.35">
      <c r="A38" s="44">
        <v>45</v>
      </c>
      <c r="B38" s="88" t="s">
        <v>910</v>
      </c>
      <c r="C38" s="337">
        <v>2782776823</v>
      </c>
      <c r="D38" s="337">
        <v>380775891</v>
      </c>
      <c r="E38" s="337">
        <v>2402000932</v>
      </c>
      <c r="F38" s="337">
        <v>-373106493</v>
      </c>
      <c r="G38" s="337">
        <v>2016221088</v>
      </c>
      <c r="H38" s="337">
        <v>-2389327581</v>
      </c>
      <c r="I38" s="337">
        <v>2409670330</v>
      </c>
      <c r="J38" s="337">
        <v>2396996979</v>
      </c>
      <c r="K38" s="337">
        <v>12673351</v>
      </c>
    </row>
    <row r="39" spans="1:11" x14ac:dyDescent="0.35">
      <c r="A39" s="333"/>
      <c r="B39" s="333" t="s">
        <v>788</v>
      </c>
      <c r="C39" s="334">
        <v>2117771271</v>
      </c>
      <c r="D39" s="334">
        <v>1725065519</v>
      </c>
      <c r="E39" s="334">
        <v>392705752</v>
      </c>
      <c r="F39" s="334">
        <v>146991601</v>
      </c>
      <c r="G39" s="334">
        <v>1000000000</v>
      </c>
      <c r="H39" s="334">
        <v>-853008399</v>
      </c>
      <c r="I39" s="334">
        <v>2264762872</v>
      </c>
      <c r="J39" s="334">
        <v>2725065519</v>
      </c>
      <c r="K39" s="334">
        <v>-460302647</v>
      </c>
    </row>
    <row r="40" spans="1:11" x14ac:dyDescent="0.35">
      <c r="A40" s="44">
        <v>39</v>
      </c>
      <c r="B40" s="88" t="s">
        <v>825</v>
      </c>
      <c r="C40" s="337">
        <v>278048737</v>
      </c>
      <c r="D40" s="337">
        <v>782212328</v>
      </c>
      <c r="E40" s="337">
        <v>-504163591</v>
      </c>
      <c r="F40" s="337">
        <v>16384922</v>
      </c>
      <c r="G40" s="337">
        <v>0</v>
      </c>
      <c r="H40" s="337">
        <v>16384922</v>
      </c>
      <c r="I40" s="337">
        <v>294433659</v>
      </c>
      <c r="J40" s="337">
        <v>782212328</v>
      </c>
      <c r="K40" s="337">
        <v>-487778669</v>
      </c>
    </row>
    <row r="41" spans="1:11" x14ac:dyDescent="0.35">
      <c r="A41" s="45">
        <v>40</v>
      </c>
      <c r="B41" s="343" t="s">
        <v>911</v>
      </c>
      <c r="C41" s="561">
        <v>814758831</v>
      </c>
      <c r="D41" s="561">
        <v>619600743</v>
      </c>
      <c r="E41" s="561">
        <v>195158088</v>
      </c>
      <c r="F41" s="561">
        <v>25050811</v>
      </c>
      <c r="G41" s="561">
        <v>0</v>
      </c>
      <c r="H41" s="561">
        <v>25050811</v>
      </c>
      <c r="I41" s="561">
        <v>839809642</v>
      </c>
      <c r="J41" s="561">
        <v>619600743</v>
      </c>
      <c r="K41" s="561">
        <v>220208899</v>
      </c>
    </row>
    <row r="42" spans="1:11" x14ac:dyDescent="0.35">
      <c r="A42" s="44">
        <v>41</v>
      </c>
      <c r="B42" s="88" t="s">
        <v>817</v>
      </c>
      <c r="C42" s="337">
        <v>0</v>
      </c>
      <c r="D42" s="337">
        <v>16051694</v>
      </c>
      <c r="E42" s="337">
        <v>-16051694</v>
      </c>
      <c r="F42" s="337">
        <v>0</v>
      </c>
      <c r="G42" s="337">
        <v>0</v>
      </c>
      <c r="H42" s="337">
        <v>0</v>
      </c>
      <c r="I42" s="337">
        <v>0</v>
      </c>
      <c r="J42" s="337">
        <v>16051694</v>
      </c>
      <c r="K42" s="337">
        <v>-16051694</v>
      </c>
    </row>
    <row r="43" spans="1:11" x14ac:dyDescent="0.35">
      <c r="A43" s="45">
        <v>42</v>
      </c>
      <c r="B43" s="343" t="s">
        <v>912</v>
      </c>
      <c r="C43" s="561">
        <v>0</v>
      </c>
      <c r="D43" s="561">
        <v>7393832</v>
      </c>
      <c r="E43" s="561">
        <v>-7393832</v>
      </c>
      <c r="F43" s="561">
        <v>0</v>
      </c>
      <c r="G43" s="561">
        <v>0</v>
      </c>
      <c r="H43" s="561">
        <v>0</v>
      </c>
      <c r="I43" s="561">
        <v>0</v>
      </c>
      <c r="J43" s="561">
        <v>7393832</v>
      </c>
      <c r="K43" s="561">
        <v>-7393832</v>
      </c>
    </row>
    <row r="44" spans="1:11" x14ac:dyDescent="0.35">
      <c r="A44" s="44">
        <v>43</v>
      </c>
      <c r="B44" s="88" t="s">
        <v>799</v>
      </c>
      <c r="C44" s="337">
        <v>0</v>
      </c>
      <c r="D44" s="337">
        <v>299174640</v>
      </c>
      <c r="E44" s="337">
        <v>-299174640</v>
      </c>
      <c r="F44" s="337">
        <v>105555868</v>
      </c>
      <c r="G44" s="337">
        <v>0</v>
      </c>
      <c r="H44" s="337">
        <v>105555868</v>
      </c>
      <c r="I44" s="337">
        <v>105555868</v>
      </c>
      <c r="J44" s="337">
        <v>299174640</v>
      </c>
      <c r="K44" s="337">
        <v>-193618772</v>
      </c>
    </row>
    <row r="45" spans="1:11" x14ac:dyDescent="0.35">
      <c r="A45" s="45">
        <v>44</v>
      </c>
      <c r="B45" s="343" t="s">
        <v>818</v>
      </c>
      <c r="C45" s="561">
        <v>0</v>
      </c>
      <c r="D45" s="561">
        <v>632282</v>
      </c>
      <c r="E45" s="561">
        <v>-632282</v>
      </c>
      <c r="F45" s="561">
        <v>0</v>
      </c>
      <c r="G45" s="561">
        <v>0</v>
      </c>
      <c r="H45" s="561">
        <v>0</v>
      </c>
      <c r="I45" s="561">
        <v>0</v>
      </c>
      <c r="J45" s="561">
        <v>632282</v>
      </c>
      <c r="K45" s="561">
        <v>-632282</v>
      </c>
    </row>
    <row r="46" spans="1:11" x14ac:dyDescent="0.35">
      <c r="A46" s="44">
        <v>46</v>
      </c>
      <c r="B46" s="88" t="s">
        <v>913</v>
      </c>
      <c r="C46" s="337">
        <v>1024963703</v>
      </c>
      <c r="D46" s="337">
        <v>0</v>
      </c>
      <c r="E46" s="337">
        <v>1024963703</v>
      </c>
      <c r="F46" s="337">
        <v>0</v>
      </c>
      <c r="G46" s="337">
        <v>1000000000</v>
      </c>
      <c r="H46" s="337">
        <v>-1000000000</v>
      </c>
      <c r="I46" s="337">
        <v>1024963703</v>
      </c>
      <c r="J46" s="337">
        <v>1000000000</v>
      </c>
      <c r="K46" s="337">
        <v>24963703</v>
      </c>
    </row>
    <row r="47" spans="1:11" x14ac:dyDescent="0.35">
      <c r="A47" s="333"/>
      <c r="B47" s="333" t="s">
        <v>914</v>
      </c>
      <c r="C47" s="334">
        <v>12873462296</v>
      </c>
      <c r="D47" s="334">
        <v>285903078</v>
      </c>
      <c r="E47" s="334">
        <v>12587559218</v>
      </c>
      <c r="F47" s="334">
        <v>3074756704</v>
      </c>
      <c r="G47" s="334">
        <v>15662315922</v>
      </c>
      <c r="H47" s="334">
        <v>-12587559218</v>
      </c>
      <c r="I47" s="334">
        <v>15948219000</v>
      </c>
      <c r="J47" s="334">
        <v>15948219000</v>
      </c>
      <c r="K47" s="334">
        <v>0</v>
      </c>
    </row>
    <row r="48" spans="1:11" x14ac:dyDescent="0.35">
      <c r="A48" s="44">
        <v>47</v>
      </c>
      <c r="B48" s="88" t="s">
        <v>915</v>
      </c>
      <c r="C48" s="337">
        <v>-3239107769</v>
      </c>
      <c r="D48" s="337">
        <v>0</v>
      </c>
      <c r="E48" s="337">
        <v>-3239107769</v>
      </c>
      <c r="F48" s="337">
        <v>3239107769</v>
      </c>
      <c r="G48" s="337">
        <v>0</v>
      </c>
      <c r="H48" s="337">
        <v>3239107769</v>
      </c>
      <c r="I48" s="337">
        <v>0</v>
      </c>
      <c r="J48" s="337">
        <v>0</v>
      </c>
      <c r="K48" s="337">
        <v>0</v>
      </c>
    </row>
    <row r="49" spans="1:11" x14ac:dyDescent="0.35">
      <c r="A49" s="45">
        <v>48</v>
      </c>
      <c r="B49" s="343" t="s">
        <v>916</v>
      </c>
      <c r="C49" s="561">
        <v>16112570065</v>
      </c>
      <c r="D49" s="561">
        <v>285903078</v>
      </c>
      <c r="E49" s="561">
        <v>15826666987</v>
      </c>
      <c r="F49" s="561">
        <v>-164351065</v>
      </c>
      <c r="G49" s="561">
        <v>15662315922</v>
      </c>
      <c r="H49" s="561">
        <v>-15826666987</v>
      </c>
      <c r="I49" s="561">
        <v>15948219000</v>
      </c>
      <c r="J49" s="561">
        <v>15948219000</v>
      </c>
      <c r="K49" s="561">
        <v>0</v>
      </c>
    </row>
    <row r="50" spans="1:11" x14ac:dyDescent="0.35">
      <c r="A50" s="333"/>
      <c r="B50" s="333" t="s">
        <v>896</v>
      </c>
      <c r="C50" s="334">
        <v>448409872523</v>
      </c>
      <c r="D50" s="334">
        <v>473570326481</v>
      </c>
      <c r="E50" s="334">
        <v>-25160453958</v>
      </c>
      <c r="F50" s="334">
        <v>29994472366</v>
      </c>
      <c r="G50" s="334">
        <v>10205485092</v>
      </c>
      <c r="H50" s="334">
        <v>19788987274</v>
      </c>
      <c r="I50" s="334">
        <v>478404344889</v>
      </c>
      <c r="J50" s="334">
        <v>483775811573</v>
      </c>
      <c r="K50" s="334">
        <v>-5371466684</v>
      </c>
    </row>
  </sheetData>
  <mergeCells count="3">
    <mergeCell ref="C3:E3"/>
    <mergeCell ref="F3:H3"/>
    <mergeCell ref="I3:K3"/>
  </mergeCells>
  <conditionalFormatting sqref="A5:B5">
    <cfRule type="containsText" dxfId="117" priority="16" operator="containsText" text="ERROR">
      <formula>NOT(ISERROR(SEARCH("ERROR",A5)))</formula>
    </cfRule>
  </conditionalFormatting>
  <conditionalFormatting sqref="C5:K5">
    <cfRule type="containsText" dxfId="116" priority="15" operator="containsText" text="ERROR">
      <formula>NOT(ISERROR(SEARCH("ERROR",C5)))</formula>
    </cfRule>
  </conditionalFormatting>
  <conditionalFormatting sqref="A6:B6">
    <cfRule type="containsText" dxfId="115" priority="14" operator="containsText" text="ERROR">
      <formula>NOT(ISERROR(SEARCH("ERROR",A6)))</formula>
    </cfRule>
  </conditionalFormatting>
  <conditionalFormatting sqref="C6:K6">
    <cfRule type="containsText" dxfId="114" priority="13" operator="containsText" text="ERROR">
      <formula>NOT(ISERROR(SEARCH("ERROR",C6)))</formula>
    </cfRule>
  </conditionalFormatting>
  <conditionalFormatting sqref="A19:B19">
    <cfRule type="containsText" dxfId="113" priority="12" operator="containsText" text="ERROR">
      <formula>NOT(ISERROR(SEARCH("ERROR",A19)))</formula>
    </cfRule>
  </conditionalFormatting>
  <conditionalFormatting sqref="C19:K19">
    <cfRule type="containsText" dxfId="112" priority="11" operator="containsText" text="ERROR">
      <formula>NOT(ISERROR(SEARCH("ERROR",C19)))</formula>
    </cfRule>
  </conditionalFormatting>
  <conditionalFormatting sqref="A22:B22">
    <cfRule type="containsText" dxfId="111" priority="10" operator="containsText" text="ERROR">
      <formula>NOT(ISERROR(SEARCH("ERROR",A22)))</formula>
    </cfRule>
  </conditionalFormatting>
  <conditionalFormatting sqref="C22:K22">
    <cfRule type="containsText" dxfId="110" priority="9" operator="containsText" text="ERROR">
      <formula>NOT(ISERROR(SEARCH("ERROR",C22)))</formula>
    </cfRule>
  </conditionalFormatting>
  <conditionalFormatting sqref="A25:B25">
    <cfRule type="containsText" dxfId="109" priority="8" operator="containsText" text="ERROR">
      <formula>NOT(ISERROR(SEARCH("ERROR",A25)))</formula>
    </cfRule>
  </conditionalFormatting>
  <conditionalFormatting sqref="C25:K25">
    <cfRule type="containsText" dxfId="108" priority="7" operator="containsText" text="ERROR">
      <formula>NOT(ISERROR(SEARCH("ERROR",C25)))</formula>
    </cfRule>
  </conditionalFormatting>
  <conditionalFormatting sqref="A39:B39">
    <cfRule type="containsText" dxfId="107" priority="6" operator="containsText" text="ERROR">
      <formula>NOT(ISERROR(SEARCH("ERROR",A39)))</formula>
    </cfRule>
  </conditionalFormatting>
  <conditionalFormatting sqref="C39:K39">
    <cfRule type="containsText" dxfId="106" priority="5" operator="containsText" text="ERROR">
      <formula>NOT(ISERROR(SEARCH("ERROR",C39)))</formula>
    </cfRule>
  </conditionalFormatting>
  <conditionalFormatting sqref="A50:B50">
    <cfRule type="containsText" dxfId="105" priority="4" operator="containsText" text="ERROR">
      <formula>NOT(ISERROR(SEARCH("ERROR",A50)))</formula>
    </cfRule>
  </conditionalFormatting>
  <conditionalFormatting sqref="C50:K50">
    <cfRule type="containsText" dxfId="104" priority="3" operator="containsText" text="ERROR">
      <formula>NOT(ISERROR(SEARCH("ERROR",C50)))</formula>
    </cfRule>
  </conditionalFormatting>
  <conditionalFormatting sqref="A47:B47">
    <cfRule type="containsText" dxfId="103" priority="2" operator="containsText" text="ERROR">
      <formula>NOT(ISERROR(SEARCH("ERROR",A47)))</formula>
    </cfRule>
  </conditionalFormatting>
  <conditionalFormatting sqref="C47:K47">
    <cfRule type="containsText" dxfId="102" priority="1" operator="containsText" text="ERROR">
      <formula>NOT(ISERROR(SEARCH("ERROR",C47)))</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5974F-EC74-414A-9019-D8229B4C33AC}">
  <dimension ref="A1:C13"/>
  <sheetViews>
    <sheetView workbookViewId="0">
      <selection activeCell="E14" sqref="E13:E14"/>
    </sheetView>
  </sheetViews>
  <sheetFormatPr defaultRowHeight="12" x14ac:dyDescent="0.35"/>
  <cols>
    <col min="1" max="1" width="8.7265625" style="365"/>
    <col min="2" max="2" width="29.08984375" style="562" bestFit="1" customWidth="1"/>
    <col min="3" max="3" width="12.453125" style="365" bestFit="1" customWidth="1"/>
    <col min="4" max="16384" width="8.7265625" style="365"/>
  </cols>
  <sheetData>
    <row r="1" spans="1:3" x14ac:dyDescent="0.35">
      <c r="A1" s="478" t="s">
        <v>1155</v>
      </c>
    </row>
    <row r="3" spans="1:3" ht="24.5" thickBot="1" x14ac:dyDescent="0.4">
      <c r="B3" s="351" t="s">
        <v>917</v>
      </c>
      <c r="C3" s="348" t="s">
        <v>918</v>
      </c>
    </row>
    <row r="4" spans="1:3" x14ac:dyDescent="0.35">
      <c r="B4" s="559" t="s">
        <v>919</v>
      </c>
      <c r="C4" s="337">
        <v>11263882684</v>
      </c>
    </row>
    <row r="5" spans="1:3" x14ac:dyDescent="0.35">
      <c r="B5" s="560" t="s">
        <v>920</v>
      </c>
      <c r="C5" s="561">
        <v>16090869197</v>
      </c>
    </row>
    <row r="6" spans="1:3" x14ac:dyDescent="0.35">
      <c r="B6" s="559" t="s">
        <v>921</v>
      </c>
      <c r="C6" s="337">
        <v>-100622065</v>
      </c>
    </row>
    <row r="7" spans="1:3" x14ac:dyDescent="0.35">
      <c r="B7" s="560" t="s">
        <v>922</v>
      </c>
      <c r="C7" s="561">
        <v>3798111283</v>
      </c>
    </row>
    <row r="8" spans="1:3" x14ac:dyDescent="0.35">
      <c r="B8" s="559" t="s">
        <v>923</v>
      </c>
      <c r="C8" s="337">
        <v>-187778940</v>
      </c>
    </row>
    <row r="9" spans="1:3" x14ac:dyDescent="0.35">
      <c r="B9" s="560" t="s">
        <v>924</v>
      </c>
      <c r="C9" s="561">
        <v>0</v>
      </c>
    </row>
    <row r="10" spans="1:3" x14ac:dyDescent="0.35">
      <c r="B10" s="559" t="s">
        <v>925</v>
      </c>
      <c r="C10" s="337">
        <v>0</v>
      </c>
    </row>
    <row r="11" spans="1:3" x14ac:dyDescent="0.35">
      <c r="B11" s="560" t="s">
        <v>926</v>
      </c>
      <c r="C11" s="561">
        <v>0</v>
      </c>
    </row>
    <row r="12" spans="1:3" ht="12.5" thickBot="1" x14ac:dyDescent="0.4">
      <c r="B12" s="559" t="s">
        <v>927</v>
      </c>
      <c r="C12" s="337">
        <v>-869989793</v>
      </c>
    </row>
    <row r="13" spans="1:3" ht="12.5" thickTop="1" x14ac:dyDescent="0.35">
      <c r="B13" s="349" t="s">
        <v>12</v>
      </c>
      <c r="C13" s="350">
        <v>29994472366</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A5767-9341-4DB6-826B-C35B54F3F6B9}">
  <dimension ref="A1:M17"/>
  <sheetViews>
    <sheetView workbookViewId="0">
      <selection activeCell="E14" sqref="E13:E14"/>
    </sheetView>
  </sheetViews>
  <sheetFormatPr defaultRowHeight="12" x14ac:dyDescent="0.35"/>
  <cols>
    <col min="1" max="2" width="8.7265625" style="365"/>
    <col min="3" max="3" width="23.6328125" style="365" customWidth="1"/>
    <col min="4" max="5" width="12.08984375" style="365" bestFit="1" customWidth="1"/>
    <col min="6" max="6" width="10.6328125" style="365" bestFit="1" customWidth="1"/>
    <col min="7" max="7" width="11.26953125" style="365" bestFit="1" customWidth="1"/>
    <col min="8" max="8" width="10.6328125" style="365" bestFit="1" customWidth="1"/>
    <col min="9" max="9" width="8.26953125" style="365" bestFit="1" customWidth="1"/>
    <col min="10" max="10" width="8.1796875" style="365" bestFit="1" customWidth="1"/>
    <col min="11" max="11" width="7.08984375" style="365" bestFit="1" customWidth="1"/>
    <col min="12" max="12" width="10.6328125" style="365" bestFit="1" customWidth="1"/>
    <col min="13" max="13" width="12.08984375" style="365" bestFit="1" customWidth="1"/>
    <col min="14" max="16384" width="8.7265625" style="365"/>
  </cols>
  <sheetData>
    <row r="1" spans="1:13" x14ac:dyDescent="0.35">
      <c r="A1" s="478" t="s">
        <v>1154</v>
      </c>
    </row>
    <row r="2" spans="1:13" ht="12.5" thickBot="1" x14ac:dyDescent="0.4"/>
    <row r="3" spans="1:13" ht="48.5" thickBot="1" x14ac:dyDescent="0.4">
      <c r="B3" s="352" t="s">
        <v>832</v>
      </c>
      <c r="C3" s="352" t="s">
        <v>928</v>
      </c>
      <c r="D3" s="352" t="s">
        <v>919</v>
      </c>
      <c r="E3" s="352" t="s">
        <v>920</v>
      </c>
      <c r="F3" s="352" t="s">
        <v>921</v>
      </c>
      <c r="G3" s="352" t="s">
        <v>922</v>
      </c>
      <c r="H3" s="352" t="s">
        <v>923</v>
      </c>
      <c r="I3" s="352" t="s">
        <v>924</v>
      </c>
      <c r="J3" s="352" t="s">
        <v>925</v>
      </c>
      <c r="K3" s="352" t="s">
        <v>926</v>
      </c>
      <c r="L3" s="352" t="s">
        <v>927</v>
      </c>
      <c r="M3" s="352" t="s">
        <v>929</v>
      </c>
    </row>
    <row r="4" spans="1:13" ht="24" x14ac:dyDescent="0.35">
      <c r="B4" s="316">
        <v>1</v>
      </c>
      <c r="C4" s="317" t="s">
        <v>891</v>
      </c>
      <c r="D4" s="398">
        <v>0</v>
      </c>
      <c r="E4" s="398">
        <v>0</v>
      </c>
      <c r="F4" s="398">
        <v>0</v>
      </c>
      <c r="G4" s="398">
        <v>72521715</v>
      </c>
      <c r="H4" s="398">
        <v>0</v>
      </c>
      <c r="I4" s="398">
        <v>0</v>
      </c>
      <c r="J4" s="398">
        <v>0</v>
      </c>
      <c r="K4" s="398">
        <v>0</v>
      </c>
      <c r="L4" s="398">
        <v>0</v>
      </c>
      <c r="M4" s="497">
        <v>72521715</v>
      </c>
    </row>
    <row r="5" spans="1:13" x14ac:dyDescent="0.35">
      <c r="B5" s="493">
        <v>2</v>
      </c>
      <c r="C5" s="498" t="s">
        <v>637</v>
      </c>
      <c r="D5" s="405">
        <v>0</v>
      </c>
      <c r="E5" s="405">
        <v>0</v>
      </c>
      <c r="F5" s="405">
        <v>0</v>
      </c>
      <c r="G5" s="405">
        <v>0</v>
      </c>
      <c r="H5" s="405">
        <v>0</v>
      </c>
      <c r="I5" s="405">
        <v>0</v>
      </c>
      <c r="J5" s="405">
        <v>0</v>
      </c>
      <c r="K5" s="405">
        <v>0</v>
      </c>
      <c r="L5" s="405">
        <v>0</v>
      </c>
      <c r="M5" s="499">
        <v>0</v>
      </c>
    </row>
    <row r="6" spans="1:13" x14ac:dyDescent="0.35">
      <c r="B6" s="316">
        <v>3</v>
      </c>
      <c r="C6" s="317" t="s">
        <v>892</v>
      </c>
      <c r="D6" s="398">
        <v>0</v>
      </c>
      <c r="E6" s="398">
        <v>16090869197</v>
      </c>
      <c r="F6" s="398">
        <v>0</v>
      </c>
      <c r="G6" s="398">
        <v>3719972483</v>
      </c>
      <c r="H6" s="398">
        <v>0</v>
      </c>
      <c r="I6" s="398">
        <v>0</v>
      </c>
      <c r="J6" s="398">
        <v>0</v>
      </c>
      <c r="K6" s="398">
        <v>0</v>
      </c>
      <c r="L6" s="398">
        <v>-25456094</v>
      </c>
      <c r="M6" s="497">
        <v>19785385586</v>
      </c>
    </row>
    <row r="7" spans="1:13" x14ac:dyDescent="0.35">
      <c r="B7" s="493">
        <v>4</v>
      </c>
      <c r="C7" s="498" t="s">
        <v>392</v>
      </c>
      <c r="D7" s="405">
        <v>118040986</v>
      </c>
      <c r="E7" s="405">
        <v>0</v>
      </c>
      <c r="F7" s="405">
        <v>0</v>
      </c>
      <c r="G7" s="405">
        <v>5617085</v>
      </c>
      <c r="H7" s="405">
        <v>0</v>
      </c>
      <c r="I7" s="405">
        <v>0</v>
      </c>
      <c r="J7" s="405">
        <v>0</v>
      </c>
      <c r="K7" s="405">
        <v>0</v>
      </c>
      <c r="L7" s="405">
        <v>-262092504</v>
      </c>
      <c r="M7" s="499">
        <v>-138434433</v>
      </c>
    </row>
    <row r="8" spans="1:13" x14ac:dyDescent="0.35">
      <c r="B8" s="316">
        <v>5</v>
      </c>
      <c r="C8" s="317" t="s">
        <v>325</v>
      </c>
      <c r="D8" s="492">
        <v>902529173</v>
      </c>
      <c r="E8" s="492">
        <v>0</v>
      </c>
      <c r="F8" s="492">
        <v>0</v>
      </c>
      <c r="G8" s="492">
        <v>0</v>
      </c>
      <c r="H8" s="492">
        <v>0</v>
      </c>
      <c r="I8" s="492">
        <v>0</v>
      </c>
      <c r="J8" s="492">
        <v>0</v>
      </c>
      <c r="K8" s="492">
        <v>0</v>
      </c>
      <c r="L8" s="492">
        <v>-171576877</v>
      </c>
      <c r="M8" s="500">
        <v>730952296</v>
      </c>
    </row>
    <row r="9" spans="1:13" x14ac:dyDescent="0.35">
      <c r="B9" s="493">
        <v>6</v>
      </c>
      <c r="C9" s="498" t="s">
        <v>777</v>
      </c>
      <c r="D9" s="405">
        <v>0</v>
      </c>
      <c r="E9" s="405">
        <v>0</v>
      </c>
      <c r="F9" s="405">
        <v>0</v>
      </c>
      <c r="G9" s="405">
        <v>0</v>
      </c>
      <c r="H9" s="405">
        <v>0</v>
      </c>
      <c r="I9" s="405">
        <v>0</v>
      </c>
      <c r="J9" s="405">
        <v>0</v>
      </c>
      <c r="K9" s="405">
        <v>0</v>
      </c>
      <c r="L9" s="405">
        <v>13181433</v>
      </c>
      <c r="M9" s="499">
        <v>13181433</v>
      </c>
    </row>
    <row r="10" spans="1:13" x14ac:dyDescent="0.35">
      <c r="B10" s="316">
        <v>7</v>
      </c>
      <c r="C10" s="317" t="s">
        <v>776</v>
      </c>
      <c r="D10" s="492">
        <v>10211010908</v>
      </c>
      <c r="E10" s="492">
        <v>0</v>
      </c>
      <c r="F10" s="492">
        <v>0</v>
      </c>
      <c r="G10" s="492">
        <v>0</v>
      </c>
      <c r="H10" s="492">
        <v>0</v>
      </c>
      <c r="I10" s="492">
        <v>0</v>
      </c>
      <c r="J10" s="492">
        <v>0</v>
      </c>
      <c r="K10" s="492">
        <v>0</v>
      </c>
      <c r="L10" s="492">
        <v>-422080946</v>
      </c>
      <c r="M10" s="500">
        <v>9788929962</v>
      </c>
    </row>
    <row r="11" spans="1:13" x14ac:dyDescent="0.35">
      <c r="B11" s="493">
        <v>8</v>
      </c>
      <c r="C11" s="498" t="s">
        <v>198</v>
      </c>
      <c r="D11" s="405">
        <v>0</v>
      </c>
      <c r="E11" s="405">
        <v>0</v>
      </c>
      <c r="F11" s="405">
        <v>0</v>
      </c>
      <c r="G11" s="405">
        <v>0</v>
      </c>
      <c r="H11" s="405">
        <v>0</v>
      </c>
      <c r="I11" s="405">
        <v>0</v>
      </c>
      <c r="J11" s="405">
        <v>0</v>
      </c>
      <c r="K11" s="405">
        <v>0</v>
      </c>
      <c r="L11" s="405">
        <v>0</v>
      </c>
      <c r="M11" s="499">
        <v>0</v>
      </c>
    </row>
    <row r="12" spans="1:13" x14ac:dyDescent="0.35">
      <c r="B12" s="316">
        <v>9</v>
      </c>
      <c r="C12" s="317" t="s">
        <v>893</v>
      </c>
      <c r="D12" s="492">
        <v>0</v>
      </c>
      <c r="E12" s="492">
        <v>0</v>
      </c>
      <c r="F12" s="492">
        <v>0</v>
      </c>
      <c r="G12" s="492">
        <v>0</v>
      </c>
      <c r="H12" s="492">
        <v>0</v>
      </c>
      <c r="I12" s="492">
        <v>0</v>
      </c>
      <c r="J12" s="492">
        <v>0</v>
      </c>
      <c r="K12" s="492">
        <v>0</v>
      </c>
      <c r="L12" s="492">
        <v>-1964805</v>
      </c>
      <c r="M12" s="500">
        <v>-1964805</v>
      </c>
    </row>
    <row r="13" spans="1:13" x14ac:dyDescent="0.35">
      <c r="B13" s="493">
        <v>10</v>
      </c>
      <c r="C13" s="498" t="s">
        <v>364</v>
      </c>
      <c r="D13" s="405">
        <v>0</v>
      </c>
      <c r="E13" s="405">
        <v>0</v>
      </c>
      <c r="F13" s="405">
        <v>0</v>
      </c>
      <c r="G13" s="405">
        <v>0</v>
      </c>
      <c r="H13" s="405">
        <v>0</v>
      </c>
      <c r="I13" s="405">
        <v>0</v>
      </c>
      <c r="J13" s="405">
        <v>0</v>
      </c>
      <c r="K13" s="405">
        <v>0</v>
      </c>
      <c r="L13" s="405">
        <v>0</v>
      </c>
      <c r="M13" s="499">
        <v>0</v>
      </c>
    </row>
    <row r="14" spans="1:13" x14ac:dyDescent="0.35">
      <c r="B14" s="316">
        <v>11</v>
      </c>
      <c r="C14" s="317" t="s">
        <v>200</v>
      </c>
      <c r="D14" s="492">
        <v>0</v>
      </c>
      <c r="E14" s="492">
        <v>0</v>
      </c>
      <c r="F14" s="492">
        <v>0</v>
      </c>
      <c r="G14" s="492">
        <v>0</v>
      </c>
      <c r="H14" s="492">
        <v>0</v>
      </c>
      <c r="I14" s="492">
        <v>0</v>
      </c>
      <c r="J14" s="492">
        <v>0</v>
      </c>
      <c r="K14" s="492">
        <v>0</v>
      </c>
      <c r="L14" s="492">
        <v>0</v>
      </c>
      <c r="M14" s="500">
        <v>0</v>
      </c>
    </row>
    <row r="15" spans="1:13" x14ac:dyDescent="0.35">
      <c r="B15" s="493">
        <v>12</v>
      </c>
      <c r="C15" s="498" t="s">
        <v>894</v>
      </c>
      <c r="D15" s="405">
        <v>0</v>
      </c>
      <c r="E15" s="405">
        <v>0</v>
      </c>
      <c r="F15" s="405">
        <v>0</v>
      </c>
      <c r="G15" s="405">
        <v>0</v>
      </c>
      <c r="H15" s="405">
        <v>-187778940</v>
      </c>
      <c r="I15" s="405">
        <v>0</v>
      </c>
      <c r="J15" s="405">
        <v>0</v>
      </c>
      <c r="K15" s="405">
        <v>0</v>
      </c>
      <c r="L15" s="405">
        <v>0</v>
      </c>
      <c r="M15" s="499">
        <v>-187778940</v>
      </c>
    </row>
    <row r="16" spans="1:13" x14ac:dyDescent="0.35">
      <c r="B16" s="316">
        <v>13</v>
      </c>
      <c r="C16" s="317" t="s">
        <v>201</v>
      </c>
      <c r="D16" s="492">
        <v>32301617</v>
      </c>
      <c r="E16" s="492">
        <v>0</v>
      </c>
      <c r="F16" s="492">
        <v>-100622065</v>
      </c>
      <c r="G16" s="492">
        <v>0</v>
      </c>
      <c r="H16" s="492">
        <v>0</v>
      </c>
      <c r="I16" s="492">
        <v>0</v>
      </c>
      <c r="J16" s="492">
        <v>0</v>
      </c>
      <c r="K16" s="492">
        <v>0</v>
      </c>
      <c r="L16" s="492">
        <v>0</v>
      </c>
      <c r="M16" s="500">
        <v>-68320448</v>
      </c>
    </row>
    <row r="17" spans="2:13" x14ac:dyDescent="0.35">
      <c r="B17" s="340"/>
      <c r="C17" s="333" t="s">
        <v>930</v>
      </c>
      <c r="D17" s="353">
        <v>11263882684</v>
      </c>
      <c r="E17" s="353">
        <v>16090869197</v>
      </c>
      <c r="F17" s="353">
        <v>-100622065</v>
      </c>
      <c r="G17" s="353">
        <v>3798111283</v>
      </c>
      <c r="H17" s="353">
        <v>-187778940</v>
      </c>
      <c r="I17" s="353">
        <v>0</v>
      </c>
      <c r="J17" s="353">
        <v>0</v>
      </c>
      <c r="K17" s="353">
        <v>0</v>
      </c>
      <c r="L17" s="353">
        <v>-869989793</v>
      </c>
      <c r="M17" s="353">
        <v>29994472366</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7EFB3-3E9E-4A11-856B-497B2FA2A427}">
  <dimension ref="A1:C12"/>
  <sheetViews>
    <sheetView workbookViewId="0">
      <selection activeCell="E14" sqref="E13:E14"/>
    </sheetView>
  </sheetViews>
  <sheetFormatPr defaultRowHeight="12" x14ac:dyDescent="0.35"/>
  <cols>
    <col min="1" max="1" width="8.7265625" style="365"/>
    <col min="2" max="2" width="48.08984375" style="365" bestFit="1" customWidth="1"/>
    <col min="3" max="3" width="13.1796875" style="365" bestFit="1" customWidth="1"/>
    <col min="4" max="16384" width="8.7265625" style="365"/>
  </cols>
  <sheetData>
    <row r="1" spans="1:3" x14ac:dyDescent="0.35">
      <c r="A1" s="478" t="s">
        <v>931</v>
      </c>
    </row>
    <row r="3" spans="1:3" ht="24.5" thickBot="1" x14ac:dyDescent="0.4">
      <c r="B3" s="347" t="s">
        <v>932</v>
      </c>
      <c r="C3" s="348" t="s">
        <v>918</v>
      </c>
    </row>
    <row r="4" spans="1:3" x14ac:dyDescent="0.35">
      <c r="B4" s="559" t="s">
        <v>933</v>
      </c>
      <c r="C4" s="337">
        <v>21233048400</v>
      </c>
    </row>
    <row r="5" spans="1:3" x14ac:dyDescent="0.35">
      <c r="B5" s="560" t="s">
        <v>924</v>
      </c>
      <c r="C5" s="561">
        <v>0</v>
      </c>
    </row>
    <row r="6" spans="1:3" x14ac:dyDescent="0.35">
      <c r="B6" s="559" t="s">
        <v>934</v>
      </c>
      <c r="C6" s="337">
        <v>0</v>
      </c>
    </row>
    <row r="7" spans="1:3" x14ac:dyDescent="0.35">
      <c r="B7" s="560" t="s">
        <v>922</v>
      </c>
      <c r="C7" s="561">
        <v>-10741660230</v>
      </c>
    </row>
    <row r="8" spans="1:3" x14ac:dyDescent="0.35">
      <c r="B8" s="559" t="s">
        <v>935</v>
      </c>
      <c r="C8" s="337">
        <v>0</v>
      </c>
    </row>
    <row r="9" spans="1:3" x14ac:dyDescent="0.35">
      <c r="B9" s="560" t="s">
        <v>925</v>
      </c>
      <c r="C9" s="561">
        <v>0</v>
      </c>
    </row>
    <row r="10" spans="1:3" x14ac:dyDescent="0.35">
      <c r="B10" s="559" t="s">
        <v>936</v>
      </c>
      <c r="C10" s="337">
        <v>0</v>
      </c>
    </row>
    <row r="11" spans="1:3" ht="12.5" thickBot="1" x14ac:dyDescent="0.4">
      <c r="B11" s="560" t="s">
        <v>921</v>
      </c>
      <c r="C11" s="561">
        <v>-285903078</v>
      </c>
    </row>
    <row r="12" spans="1:3" ht="12.5" thickTop="1" x14ac:dyDescent="0.35">
      <c r="B12" s="349" t="s">
        <v>12</v>
      </c>
      <c r="C12" s="350">
        <v>10205485092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274AC-0D65-4251-8C53-912D9F9CCE10}">
  <dimension ref="A1:D8"/>
  <sheetViews>
    <sheetView workbookViewId="0">
      <selection activeCell="E14" sqref="E13:E14"/>
    </sheetView>
  </sheetViews>
  <sheetFormatPr defaultRowHeight="12" x14ac:dyDescent="0.35"/>
  <cols>
    <col min="1" max="1" width="8.7265625" style="365"/>
    <col min="2" max="2" width="78.81640625" style="365" bestFit="1" customWidth="1"/>
    <col min="3" max="16384" width="8.7265625" style="365"/>
  </cols>
  <sheetData>
    <row r="1" spans="1:4" x14ac:dyDescent="0.35">
      <c r="A1" s="264" t="s">
        <v>1286</v>
      </c>
    </row>
    <row r="3" spans="1:4" x14ac:dyDescent="0.35">
      <c r="B3" s="625" t="s">
        <v>62</v>
      </c>
      <c r="C3" s="625"/>
      <c r="D3" s="344" t="s">
        <v>67</v>
      </c>
    </row>
    <row r="4" spans="1:4" x14ac:dyDescent="0.35">
      <c r="B4" s="18" t="s">
        <v>63</v>
      </c>
      <c r="C4" s="79">
        <v>-1</v>
      </c>
      <c r="D4" s="19">
        <v>808728</v>
      </c>
    </row>
    <row r="5" spans="1:4" x14ac:dyDescent="0.35">
      <c r="B5" s="30" t="s">
        <v>64</v>
      </c>
      <c r="C5" s="639">
        <v>-2</v>
      </c>
      <c r="D5" s="22">
        <v>488401</v>
      </c>
    </row>
    <row r="6" spans="1:4" ht="12.5" thickBot="1" x14ac:dyDescent="0.4">
      <c r="B6" s="18" t="s">
        <v>65</v>
      </c>
      <c r="C6" s="79">
        <v>-3</v>
      </c>
      <c r="D6" s="19">
        <v>761966</v>
      </c>
    </row>
    <row r="7" spans="1:4" ht="13" thickTop="1" thickBot="1" x14ac:dyDescent="0.4">
      <c r="B7" s="255" t="s">
        <v>66</v>
      </c>
      <c r="C7" s="642">
        <v>2059095</v>
      </c>
      <c r="D7" s="642"/>
    </row>
    <row r="8" spans="1:4" ht="12.5" thickTop="1" x14ac:dyDescent="0.35">
      <c r="C8" s="93"/>
    </row>
  </sheetData>
  <mergeCells count="1">
    <mergeCell ref="C7:D7"/>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3B9B-4FF5-49F8-AEDB-D62CBFFA5955}">
  <dimension ref="A1:L17"/>
  <sheetViews>
    <sheetView workbookViewId="0">
      <selection activeCell="E14" sqref="E13:E14"/>
    </sheetView>
  </sheetViews>
  <sheetFormatPr defaultRowHeight="12" x14ac:dyDescent="0.35"/>
  <cols>
    <col min="1" max="2" width="8.7265625" style="365"/>
    <col min="3" max="3" width="19.26953125" style="365" customWidth="1"/>
    <col min="4" max="4" width="12.08984375" style="365" bestFit="1" customWidth="1"/>
    <col min="5" max="5" width="8.26953125" style="365" bestFit="1" customWidth="1"/>
    <col min="6" max="6" width="16.08984375" style="365" customWidth="1"/>
    <col min="7" max="7" width="12.7265625" style="365" bestFit="1" customWidth="1"/>
    <col min="8" max="8" width="15.36328125" style="365" customWidth="1"/>
    <col min="9" max="9" width="8.1796875" style="365" bestFit="1" customWidth="1"/>
    <col min="10" max="10" width="20.81640625" style="365" customWidth="1"/>
    <col min="11" max="11" width="10.6328125" style="365" bestFit="1" customWidth="1"/>
    <col min="12" max="12" width="12.26953125" style="365" bestFit="1" customWidth="1"/>
    <col min="13" max="16384" width="8.7265625" style="365"/>
  </cols>
  <sheetData>
    <row r="1" spans="1:12" x14ac:dyDescent="0.35">
      <c r="A1" s="478" t="s">
        <v>937</v>
      </c>
    </row>
    <row r="3" spans="1:12" ht="48.5" thickBot="1" x14ac:dyDescent="0.4">
      <c r="B3" s="347" t="s">
        <v>832</v>
      </c>
      <c r="C3" s="347" t="s">
        <v>928</v>
      </c>
      <c r="D3" s="347" t="s">
        <v>933</v>
      </c>
      <c r="E3" s="347" t="s">
        <v>924</v>
      </c>
      <c r="F3" s="347" t="s">
        <v>934</v>
      </c>
      <c r="G3" s="347" t="s">
        <v>922</v>
      </c>
      <c r="H3" s="347" t="s">
        <v>935</v>
      </c>
      <c r="I3" s="347" t="s">
        <v>925</v>
      </c>
      <c r="J3" s="347" t="s">
        <v>936</v>
      </c>
      <c r="K3" s="347" t="s">
        <v>921</v>
      </c>
      <c r="L3" s="347" t="s">
        <v>938</v>
      </c>
    </row>
    <row r="4" spans="1:12" x14ac:dyDescent="0.35">
      <c r="B4" s="316">
        <v>1</v>
      </c>
      <c r="C4" s="491" t="s">
        <v>891</v>
      </c>
      <c r="D4" s="492">
        <v>980915849</v>
      </c>
      <c r="E4" s="492">
        <v>0</v>
      </c>
      <c r="F4" s="492">
        <v>0</v>
      </c>
      <c r="G4" s="492">
        <v>0</v>
      </c>
      <c r="H4" s="492">
        <v>0</v>
      </c>
      <c r="I4" s="492">
        <v>0</v>
      </c>
      <c r="J4" s="492">
        <v>0</v>
      </c>
      <c r="K4" s="492">
        <v>-22032627</v>
      </c>
      <c r="L4" s="492">
        <v>958883222</v>
      </c>
    </row>
    <row r="5" spans="1:12" x14ac:dyDescent="0.35">
      <c r="B5" s="493">
        <v>2</v>
      </c>
      <c r="C5" s="494" t="s">
        <v>637</v>
      </c>
      <c r="D5" s="487">
        <v>0</v>
      </c>
      <c r="E5" s="487">
        <v>0</v>
      </c>
      <c r="F5" s="487">
        <v>0</v>
      </c>
      <c r="G5" s="487">
        <v>0</v>
      </c>
      <c r="H5" s="487">
        <v>0</v>
      </c>
      <c r="I5" s="495">
        <v>0</v>
      </c>
      <c r="J5" s="487">
        <v>0</v>
      </c>
      <c r="K5" s="487">
        <v>0</v>
      </c>
      <c r="L5" s="487">
        <v>0</v>
      </c>
    </row>
    <row r="6" spans="1:12" x14ac:dyDescent="0.35">
      <c r="B6" s="316">
        <v>3</v>
      </c>
      <c r="C6" s="491" t="s">
        <v>892</v>
      </c>
      <c r="D6" s="492">
        <v>1000000000</v>
      </c>
      <c r="E6" s="492">
        <v>0</v>
      </c>
      <c r="F6" s="492">
        <v>0</v>
      </c>
      <c r="G6" s="492">
        <v>0</v>
      </c>
      <c r="H6" s="492">
        <v>0</v>
      </c>
      <c r="I6" s="496">
        <v>0</v>
      </c>
      <c r="J6" s="492">
        <v>0</v>
      </c>
      <c r="K6" s="492">
        <v>-164098028</v>
      </c>
      <c r="L6" s="492">
        <v>835901972</v>
      </c>
    </row>
    <row r="7" spans="1:12" x14ac:dyDescent="0.35">
      <c r="B7" s="493">
        <v>4</v>
      </c>
      <c r="C7" s="483" t="s">
        <v>392</v>
      </c>
      <c r="D7" s="487">
        <v>1622138225</v>
      </c>
      <c r="E7" s="487">
        <v>0</v>
      </c>
      <c r="F7" s="487">
        <v>0</v>
      </c>
      <c r="G7" s="487">
        <v>-55105063306</v>
      </c>
      <c r="H7" s="487">
        <v>0</v>
      </c>
      <c r="I7" s="487">
        <v>0</v>
      </c>
      <c r="J7" s="487">
        <v>0</v>
      </c>
      <c r="K7" s="487">
        <v>-4430815</v>
      </c>
      <c r="L7" s="487">
        <v>-53487355896</v>
      </c>
    </row>
    <row r="8" spans="1:12" x14ac:dyDescent="0.35">
      <c r="B8" s="316">
        <v>5</v>
      </c>
      <c r="C8" s="491" t="s">
        <v>325</v>
      </c>
      <c r="D8" s="492">
        <v>10056287550</v>
      </c>
      <c r="E8" s="492">
        <v>0</v>
      </c>
      <c r="F8" s="492">
        <v>0</v>
      </c>
      <c r="G8" s="492">
        <v>15948219000</v>
      </c>
      <c r="H8" s="492">
        <v>0</v>
      </c>
      <c r="I8" s="492">
        <v>0</v>
      </c>
      <c r="J8" s="492">
        <v>0</v>
      </c>
      <c r="K8" s="492">
        <v>-89668752</v>
      </c>
      <c r="L8" s="492">
        <v>25914837798</v>
      </c>
    </row>
    <row r="9" spans="1:12" x14ac:dyDescent="0.35">
      <c r="B9" s="493">
        <v>6</v>
      </c>
      <c r="C9" s="483" t="s">
        <v>777</v>
      </c>
      <c r="D9" s="487">
        <v>2140850409</v>
      </c>
      <c r="E9" s="487">
        <v>0</v>
      </c>
      <c r="F9" s="487">
        <v>0</v>
      </c>
      <c r="G9" s="487">
        <v>-3517622447</v>
      </c>
      <c r="H9" s="487">
        <v>0</v>
      </c>
      <c r="I9" s="487">
        <v>0</v>
      </c>
      <c r="J9" s="487">
        <v>0</v>
      </c>
      <c r="K9" s="487">
        <v>-439639</v>
      </c>
      <c r="L9" s="487">
        <v>-1377211677</v>
      </c>
    </row>
    <row r="10" spans="1:12" x14ac:dyDescent="0.35">
      <c r="B10" s="316">
        <v>7</v>
      </c>
      <c r="C10" s="491" t="s">
        <v>776</v>
      </c>
      <c r="D10" s="492">
        <v>42795330</v>
      </c>
      <c r="E10" s="492">
        <v>0</v>
      </c>
      <c r="F10" s="492">
        <v>0</v>
      </c>
      <c r="G10" s="492">
        <v>31932806523</v>
      </c>
      <c r="H10" s="492">
        <v>0</v>
      </c>
      <c r="I10" s="492">
        <v>0</v>
      </c>
      <c r="J10" s="492">
        <v>0</v>
      </c>
      <c r="K10" s="492">
        <v>-1793768</v>
      </c>
      <c r="L10" s="492">
        <v>31973808085</v>
      </c>
    </row>
    <row r="11" spans="1:12" x14ac:dyDescent="0.35">
      <c r="B11" s="493">
        <v>8</v>
      </c>
      <c r="C11" s="483" t="s">
        <v>198</v>
      </c>
      <c r="D11" s="487">
        <v>5394055924</v>
      </c>
      <c r="E11" s="487">
        <v>0</v>
      </c>
      <c r="F11" s="487">
        <v>0</v>
      </c>
      <c r="G11" s="487">
        <v>0</v>
      </c>
      <c r="H11" s="487">
        <v>0</v>
      </c>
      <c r="I11" s="487">
        <v>0</v>
      </c>
      <c r="J11" s="487">
        <v>0</v>
      </c>
      <c r="K11" s="487">
        <v>-3439449</v>
      </c>
      <c r="L11" s="487">
        <v>5390616475</v>
      </c>
    </row>
    <row r="12" spans="1:12" x14ac:dyDescent="0.35">
      <c r="B12" s="316">
        <v>9</v>
      </c>
      <c r="C12" s="491" t="s">
        <v>893</v>
      </c>
      <c r="D12" s="492">
        <v>56270014</v>
      </c>
      <c r="E12" s="492">
        <v>0</v>
      </c>
      <c r="F12" s="492">
        <v>0</v>
      </c>
      <c r="G12" s="492">
        <v>0</v>
      </c>
      <c r="H12" s="492">
        <v>0</v>
      </c>
      <c r="I12" s="492">
        <v>0</v>
      </c>
      <c r="J12" s="492">
        <v>0</v>
      </c>
      <c r="K12" s="492">
        <v>0</v>
      </c>
      <c r="L12" s="492">
        <v>56270014</v>
      </c>
    </row>
    <row r="13" spans="1:12" x14ac:dyDescent="0.35">
      <c r="B13" s="493">
        <v>10</v>
      </c>
      <c r="C13" s="483" t="s">
        <v>364</v>
      </c>
      <c r="D13" s="487">
        <v>0</v>
      </c>
      <c r="E13" s="487">
        <v>0</v>
      </c>
      <c r="F13" s="487">
        <v>0</v>
      </c>
      <c r="G13" s="487">
        <v>0</v>
      </c>
      <c r="H13" s="487">
        <v>0</v>
      </c>
      <c r="I13" s="487">
        <v>0</v>
      </c>
      <c r="J13" s="487">
        <v>0</v>
      </c>
      <c r="K13" s="487">
        <v>0</v>
      </c>
      <c r="L13" s="487">
        <v>0</v>
      </c>
    </row>
    <row r="14" spans="1:12" x14ac:dyDescent="0.35">
      <c r="B14" s="316">
        <v>11</v>
      </c>
      <c r="C14" s="491" t="s">
        <v>200</v>
      </c>
      <c r="D14" s="492">
        <v>0</v>
      </c>
      <c r="E14" s="492">
        <v>0</v>
      </c>
      <c r="F14" s="492">
        <v>0</v>
      </c>
      <c r="G14" s="492">
        <v>0</v>
      </c>
      <c r="H14" s="492">
        <v>0</v>
      </c>
      <c r="I14" s="492">
        <v>0</v>
      </c>
      <c r="J14" s="492">
        <v>0</v>
      </c>
      <c r="K14" s="492">
        <v>0</v>
      </c>
      <c r="L14" s="492">
        <v>0</v>
      </c>
    </row>
    <row r="15" spans="1:12" x14ac:dyDescent="0.35">
      <c r="B15" s="493">
        <v>12</v>
      </c>
      <c r="C15" s="483" t="s">
        <v>894</v>
      </c>
      <c r="D15" s="487">
        <v>0</v>
      </c>
      <c r="E15" s="487">
        <v>0</v>
      </c>
      <c r="F15" s="487">
        <v>0</v>
      </c>
      <c r="G15" s="487">
        <v>0</v>
      </c>
      <c r="H15" s="487">
        <v>0</v>
      </c>
      <c r="I15" s="487">
        <v>0</v>
      </c>
      <c r="J15" s="487">
        <v>0</v>
      </c>
      <c r="K15" s="487">
        <v>0</v>
      </c>
      <c r="L15" s="487">
        <v>0</v>
      </c>
    </row>
    <row r="16" spans="1:12" ht="12.5" thickBot="1" x14ac:dyDescent="0.4">
      <c r="B16" s="316">
        <v>13</v>
      </c>
      <c r="C16" s="491" t="s">
        <v>201</v>
      </c>
      <c r="D16" s="492">
        <v>-60264901</v>
      </c>
      <c r="E16" s="492">
        <v>0</v>
      </c>
      <c r="F16" s="492">
        <v>0</v>
      </c>
      <c r="G16" s="492">
        <v>0</v>
      </c>
      <c r="H16" s="492">
        <v>0</v>
      </c>
      <c r="I16" s="492">
        <v>0</v>
      </c>
      <c r="J16" s="492">
        <v>0</v>
      </c>
      <c r="K16" s="492">
        <v>0</v>
      </c>
      <c r="L16" s="492">
        <v>-60264901</v>
      </c>
    </row>
    <row r="17" spans="2:12" x14ac:dyDescent="0.35">
      <c r="B17" s="354"/>
      <c r="C17" s="355" t="s">
        <v>930</v>
      </c>
      <c r="D17" s="356">
        <v>21233048400</v>
      </c>
      <c r="E17" s="356">
        <v>0</v>
      </c>
      <c r="F17" s="356">
        <v>0</v>
      </c>
      <c r="G17" s="356">
        <v>-10741660230</v>
      </c>
      <c r="H17" s="356">
        <v>0</v>
      </c>
      <c r="I17" s="356">
        <v>0</v>
      </c>
      <c r="J17" s="356">
        <v>0</v>
      </c>
      <c r="K17" s="356">
        <v>-285903078</v>
      </c>
      <c r="L17" s="356">
        <v>10205485092</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26793-D260-4953-A976-9D356C7FFEE9}">
  <dimension ref="A1:D16"/>
  <sheetViews>
    <sheetView workbookViewId="0">
      <selection activeCell="E14" sqref="E13:E14"/>
    </sheetView>
  </sheetViews>
  <sheetFormatPr defaultRowHeight="12" x14ac:dyDescent="0.35"/>
  <cols>
    <col min="1" max="1" width="8.7265625" style="365"/>
    <col min="2" max="2" width="62.453125" style="365" customWidth="1"/>
    <col min="3" max="3" width="8.7265625" style="365"/>
    <col min="4" max="4" width="12.26953125" style="365" bestFit="1" customWidth="1"/>
    <col min="5" max="16384" width="8.7265625" style="365"/>
  </cols>
  <sheetData>
    <row r="1" spans="1:4" x14ac:dyDescent="0.35">
      <c r="A1" s="478" t="s">
        <v>1153</v>
      </c>
    </row>
    <row r="3" spans="1:4" ht="24.5" thickBot="1" x14ac:dyDescent="0.4">
      <c r="B3" s="16"/>
      <c r="C3" s="16"/>
      <c r="D3" s="117" t="s">
        <v>939</v>
      </c>
    </row>
    <row r="4" spans="1:4" x14ac:dyDescent="0.35">
      <c r="B4" s="88" t="s">
        <v>941</v>
      </c>
      <c r="C4" s="24"/>
      <c r="D4" s="556">
        <v>0</v>
      </c>
    </row>
    <row r="5" spans="1:4" x14ac:dyDescent="0.35">
      <c r="B5" s="343" t="s">
        <v>942</v>
      </c>
      <c r="C5" s="557"/>
      <c r="D5" s="558">
        <v>0</v>
      </c>
    </row>
    <row r="6" spans="1:4" x14ac:dyDescent="0.35">
      <c r="B6" s="88" t="s">
        <v>943</v>
      </c>
      <c r="C6" s="24"/>
      <c r="D6" s="556">
        <v>-1024224296</v>
      </c>
    </row>
    <row r="7" spans="1:4" x14ac:dyDescent="0.35">
      <c r="B7" s="343" t="s">
        <v>944</v>
      </c>
      <c r="C7" s="557"/>
      <c r="D7" s="558">
        <v>0</v>
      </c>
    </row>
    <row r="8" spans="1:4" x14ac:dyDescent="0.35">
      <c r="B8" s="88" t="s">
        <v>945</v>
      </c>
      <c r="C8" s="24"/>
      <c r="D8" s="556">
        <v>0</v>
      </c>
    </row>
    <row r="9" spans="1:4" x14ac:dyDescent="0.35">
      <c r="B9" s="343" t="s">
        <v>946</v>
      </c>
      <c r="C9" s="557"/>
      <c r="D9" s="558">
        <v>24963703</v>
      </c>
    </row>
    <row r="10" spans="1:4" x14ac:dyDescent="0.35">
      <c r="B10" s="88" t="s">
        <v>947</v>
      </c>
      <c r="C10" s="24"/>
      <c r="D10" s="556">
        <v>-4515567782</v>
      </c>
    </row>
    <row r="11" spans="1:4" x14ac:dyDescent="0.35">
      <c r="B11" s="343" t="s">
        <v>933</v>
      </c>
      <c r="C11" s="557"/>
      <c r="D11" s="558">
        <v>142622126</v>
      </c>
    </row>
    <row r="12" spans="1:4" x14ac:dyDescent="0.35">
      <c r="B12" s="88" t="s">
        <v>948</v>
      </c>
      <c r="C12" s="24"/>
      <c r="D12" s="556">
        <v>0</v>
      </c>
    </row>
    <row r="13" spans="1:4" x14ac:dyDescent="0.35">
      <c r="B13" s="343" t="s">
        <v>949</v>
      </c>
      <c r="C13" s="557"/>
      <c r="D13" s="558">
        <v>0</v>
      </c>
    </row>
    <row r="14" spans="1:4" x14ac:dyDescent="0.35">
      <c r="B14" s="88" t="s">
        <v>950</v>
      </c>
      <c r="C14" s="24"/>
      <c r="D14" s="556">
        <v>0</v>
      </c>
    </row>
    <row r="15" spans="1:4" x14ac:dyDescent="0.35">
      <c r="B15" s="343" t="s">
        <v>951</v>
      </c>
      <c r="C15" s="557"/>
      <c r="D15" s="558">
        <v>739565</v>
      </c>
    </row>
    <row r="16" spans="1:4" x14ac:dyDescent="0.35">
      <c r="B16" s="340" t="s">
        <v>940</v>
      </c>
      <c r="C16" s="340"/>
      <c r="D16" s="357">
        <v>-5371466684</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6C11C-D4D4-4367-8370-D9DD395825A2}">
  <dimension ref="A1:Q17"/>
  <sheetViews>
    <sheetView zoomScale="70" zoomScaleNormal="70" workbookViewId="0">
      <selection activeCell="E14" sqref="E13:E14"/>
    </sheetView>
  </sheetViews>
  <sheetFormatPr defaultRowHeight="12" x14ac:dyDescent="0.35"/>
  <cols>
    <col min="1" max="1" width="8.7265625" style="365"/>
    <col min="2" max="2" width="4.54296875" style="365" customWidth="1"/>
    <col min="3" max="3" width="24" style="365" customWidth="1"/>
    <col min="4" max="4" width="13.6328125" style="365" bestFit="1" customWidth="1"/>
    <col min="5" max="5" width="0.6328125" style="365" customWidth="1"/>
    <col min="6" max="6" width="6.7265625" style="365" bestFit="1" customWidth="1"/>
    <col min="7" max="7" width="7.7265625" style="365" bestFit="1" customWidth="1"/>
    <col min="8" max="8" width="31" style="365" bestFit="1" customWidth="1"/>
    <col min="9" max="9" width="22" style="365" bestFit="1" customWidth="1"/>
    <col min="10" max="10" width="16.6328125" style="365" bestFit="1" customWidth="1"/>
    <col min="11" max="11" width="10.453125" style="365" bestFit="1" customWidth="1"/>
    <col min="12" max="12" width="13.453125" style="365" bestFit="1" customWidth="1"/>
    <col min="13" max="13" width="11.08984375" style="365" bestFit="1" customWidth="1"/>
    <col min="14" max="14" width="8.26953125" style="365" bestFit="1" customWidth="1"/>
    <col min="15" max="15" width="8.36328125" style="365" bestFit="1" customWidth="1"/>
    <col min="16" max="16" width="8.26953125" style="365" bestFit="1" customWidth="1"/>
    <col min="17" max="17" width="10.08984375" style="365" bestFit="1" customWidth="1"/>
    <col min="18" max="16384" width="8.7265625" style="365"/>
  </cols>
  <sheetData>
    <row r="1" spans="1:17" x14ac:dyDescent="0.35">
      <c r="A1" s="478" t="s">
        <v>1152</v>
      </c>
    </row>
    <row r="2" spans="1:17" ht="12.5" thickBot="1" x14ac:dyDescent="0.4"/>
    <row r="3" spans="1:17" ht="60" x14ac:dyDescent="0.35">
      <c r="B3" s="335" t="s">
        <v>832</v>
      </c>
      <c r="C3" s="335" t="s">
        <v>192</v>
      </c>
      <c r="D3" s="553" t="s">
        <v>952</v>
      </c>
      <c r="E3" s="490"/>
      <c r="F3" s="554" t="s">
        <v>941</v>
      </c>
      <c r="G3" s="554" t="s">
        <v>942</v>
      </c>
      <c r="H3" s="554" t="s">
        <v>943</v>
      </c>
      <c r="I3" s="554" t="s">
        <v>944</v>
      </c>
      <c r="J3" s="554" t="s">
        <v>945</v>
      </c>
      <c r="K3" s="554" t="s">
        <v>946</v>
      </c>
      <c r="L3" s="554" t="s">
        <v>947</v>
      </c>
      <c r="M3" s="554" t="s">
        <v>933</v>
      </c>
      <c r="N3" s="554" t="s">
        <v>948</v>
      </c>
      <c r="O3" s="554" t="s">
        <v>949</v>
      </c>
      <c r="P3" s="554" t="s">
        <v>950</v>
      </c>
      <c r="Q3" s="554" t="s">
        <v>951</v>
      </c>
    </row>
    <row r="4" spans="1:17" ht="24" x14ac:dyDescent="0.35">
      <c r="B4" s="88">
        <v>1</v>
      </c>
      <c r="C4" s="360" t="s">
        <v>891</v>
      </c>
      <c r="D4" s="361">
        <v>-142518478</v>
      </c>
      <c r="E4" s="367" t="s">
        <v>954</v>
      </c>
      <c r="F4" s="362">
        <v>0</v>
      </c>
      <c r="G4" s="362">
        <v>0</v>
      </c>
      <c r="H4" s="362">
        <v>-30620215</v>
      </c>
      <c r="I4" s="362">
        <v>0</v>
      </c>
      <c r="J4" s="362">
        <v>0</v>
      </c>
      <c r="K4" s="362">
        <v>24963703</v>
      </c>
      <c r="L4" s="362">
        <v>-132013350</v>
      </c>
      <c r="M4" s="362">
        <v>0</v>
      </c>
      <c r="N4" s="362">
        <v>0</v>
      </c>
      <c r="O4" s="362">
        <v>0</v>
      </c>
      <c r="P4" s="362">
        <v>0</v>
      </c>
      <c r="Q4" s="362">
        <v>-4848616</v>
      </c>
    </row>
    <row r="5" spans="1:17" x14ac:dyDescent="0.35">
      <c r="B5" s="343">
        <v>2</v>
      </c>
      <c r="C5" s="112" t="s">
        <v>637</v>
      </c>
      <c r="D5" s="363">
        <v>113178501</v>
      </c>
      <c r="E5" s="367" t="s">
        <v>954</v>
      </c>
      <c r="F5" s="364">
        <v>0</v>
      </c>
      <c r="G5" s="364">
        <v>0</v>
      </c>
      <c r="H5" s="364">
        <v>143246229</v>
      </c>
      <c r="I5" s="364">
        <v>0</v>
      </c>
      <c r="J5" s="364">
        <v>0</v>
      </c>
      <c r="K5" s="364">
        <v>0</v>
      </c>
      <c r="L5" s="364">
        <v>-40000000</v>
      </c>
      <c r="M5" s="364">
        <v>0</v>
      </c>
      <c r="N5" s="364">
        <v>0</v>
      </c>
      <c r="O5" s="364">
        <v>0</v>
      </c>
      <c r="P5" s="364">
        <v>0</v>
      </c>
      <c r="Q5" s="364">
        <v>9932272</v>
      </c>
    </row>
    <row r="6" spans="1:17" x14ac:dyDescent="0.35">
      <c r="B6" s="88">
        <v>3</v>
      </c>
      <c r="C6" s="360" t="s">
        <v>892</v>
      </c>
      <c r="D6" s="361">
        <v>-1223020074</v>
      </c>
      <c r="E6" s="367" t="s">
        <v>954</v>
      </c>
      <c r="F6" s="362">
        <v>0</v>
      </c>
      <c r="G6" s="362">
        <v>0</v>
      </c>
      <c r="H6" s="362">
        <v>369746783</v>
      </c>
      <c r="I6" s="362">
        <v>0</v>
      </c>
      <c r="J6" s="362">
        <v>0</v>
      </c>
      <c r="K6" s="362">
        <v>0</v>
      </c>
      <c r="L6" s="362">
        <v>-1593275253</v>
      </c>
      <c r="M6" s="362">
        <v>0</v>
      </c>
      <c r="N6" s="362">
        <v>0</v>
      </c>
      <c r="O6" s="362">
        <v>0</v>
      </c>
      <c r="P6" s="362">
        <v>0</v>
      </c>
      <c r="Q6" s="362">
        <v>508396</v>
      </c>
    </row>
    <row r="7" spans="1:17" x14ac:dyDescent="0.35">
      <c r="B7" s="343">
        <v>4</v>
      </c>
      <c r="C7" s="112" t="s">
        <v>392</v>
      </c>
      <c r="D7" s="363">
        <v>5351188</v>
      </c>
      <c r="E7" s="367" t="s">
        <v>954</v>
      </c>
      <c r="F7" s="364">
        <v>0</v>
      </c>
      <c r="G7" s="364">
        <v>0</v>
      </c>
      <c r="H7" s="364">
        <v>93039315</v>
      </c>
      <c r="I7" s="364">
        <v>0</v>
      </c>
      <c r="J7" s="364">
        <v>0</v>
      </c>
      <c r="K7" s="364">
        <v>0</v>
      </c>
      <c r="L7" s="364">
        <v>-87859201</v>
      </c>
      <c r="M7" s="364">
        <v>0</v>
      </c>
      <c r="N7" s="364">
        <v>0</v>
      </c>
      <c r="O7" s="364">
        <v>0</v>
      </c>
      <c r="P7" s="364">
        <v>0</v>
      </c>
      <c r="Q7" s="364">
        <v>171074</v>
      </c>
    </row>
    <row r="8" spans="1:17" x14ac:dyDescent="0.35">
      <c r="B8" s="88">
        <v>5</v>
      </c>
      <c r="C8" s="360" t="s">
        <v>325</v>
      </c>
      <c r="D8" s="361">
        <v>-121653248</v>
      </c>
      <c r="E8" s="367"/>
      <c r="F8" s="362">
        <v>0</v>
      </c>
      <c r="G8" s="362">
        <v>0</v>
      </c>
      <c r="H8" s="362">
        <v>-110179889</v>
      </c>
      <c r="I8" s="362">
        <v>0</v>
      </c>
      <c r="J8" s="362">
        <v>0</v>
      </c>
      <c r="K8" s="362">
        <v>0</v>
      </c>
      <c r="L8" s="362">
        <v>-11242917</v>
      </c>
      <c r="M8" s="362">
        <v>0</v>
      </c>
      <c r="N8" s="362">
        <v>0</v>
      </c>
      <c r="O8" s="362">
        <v>0</v>
      </c>
      <c r="P8" s="362">
        <v>0</v>
      </c>
      <c r="Q8" s="362">
        <v>-230442</v>
      </c>
    </row>
    <row r="9" spans="1:17" x14ac:dyDescent="0.35">
      <c r="B9" s="343">
        <v>6</v>
      </c>
      <c r="C9" s="112" t="s">
        <v>777</v>
      </c>
      <c r="D9" s="363">
        <v>-325855338</v>
      </c>
      <c r="E9" s="367" t="s">
        <v>954</v>
      </c>
      <c r="F9" s="364">
        <v>0</v>
      </c>
      <c r="G9" s="364">
        <v>0</v>
      </c>
      <c r="H9" s="364">
        <v>0</v>
      </c>
      <c r="I9" s="364">
        <v>0</v>
      </c>
      <c r="J9" s="364">
        <v>0</v>
      </c>
      <c r="K9" s="364">
        <v>0</v>
      </c>
      <c r="L9" s="364">
        <v>-326111354</v>
      </c>
      <c r="M9" s="364">
        <v>0</v>
      </c>
      <c r="N9" s="364">
        <v>0</v>
      </c>
      <c r="O9" s="364">
        <v>0</v>
      </c>
      <c r="P9" s="364">
        <v>0</v>
      </c>
      <c r="Q9" s="364">
        <v>256016</v>
      </c>
    </row>
    <row r="10" spans="1:17" x14ac:dyDescent="0.35">
      <c r="B10" s="88">
        <v>7</v>
      </c>
      <c r="C10" s="360" t="s">
        <v>776</v>
      </c>
      <c r="D10" s="361">
        <v>37249351</v>
      </c>
      <c r="E10" s="367" t="s">
        <v>954</v>
      </c>
      <c r="F10" s="362">
        <v>0</v>
      </c>
      <c r="G10" s="362">
        <v>0</v>
      </c>
      <c r="H10" s="362">
        <v>59633775</v>
      </c>
      <c r="I10" s="362">
        <v>0</v>
      </c>
      <c r="J10" s="362">
        <v>0</v>
      </c>
      <c r="K10" s="362">
        <v>0</v>
      </c>
      <c r="L10" s="362">
        <v>-22472432</v>
      </c>
      <c r="M10" s="362">
        <v>0</v>
      </c>
      <c r="N10" s="362">
        <v>0</v>
      </c>
      <c r="O10" s="362">
        <v>0</v>
      </c>
      <c r="P10" s="362">
        <v>0</v>
      </c>
      <c r="Q10" s="362">
        <v>88008</v>
      </c>
    </row>
    <row r="11" spans="1:17" x14ac:dyDescent="0.35">
      <c r="B11" s="343">
        <v>8</v>
      </c>
      <c r="C11" s="112" t="s">
        <v>198</v>
      </c>
      <c r="D11" s="363">
        <v>-1836959719</v>
      </c>
      <c r="E11" s="367" t="s">
        <v>954</v>
      </c>
      <c r="F11" s="364">
        <v>0</v>
      </c>
      <c r="G11" s="364">
        <v>0</v>
      </c>
      <c r="H11" s="364">
        <v>-1800000000</v>
      </c>
      <c r="I11" s="364">
        <v>0</v>
      </c>
      <c r="J11" s="364">
        <v>0</v>
      </c>
      <c r="K11" s="364">
        <v>0</v>
      </c>
      <c r="L11" s="364">
        <v>-36959719</v>
      </c>
      <c r="M11" s="364">
        <v>0</v>
      </c>
      <c r="N11" s="364">
        <v>0</v>
      </c>
      <c r="O11" s="364">
        <v>0</v>
      </c>
      <c r="P11" s="364">
        <v>0</v>
      </c>
      <c r="Q11" s="364">
        <v>0</v>
      </c>
    </row>
    <row r="12" spans="1:17" x14ac:dyDescent="0.35">
      <c r="B12" s="88">
        <v>9</v>
      </c>
      <c r="C12" s="360" t="s">
        <v>893</v>
      </c>
      <c r="D12" s="555">
        <v>0</v>
      </c>
      <c r="E12" s="367" t="s">
        <v>954</v>
      </c>
      <c r="F12" s="362">
        <v>0</v>
      </c>
      <c r="G12" s="362">
        <v>0</v>
      </c>
      <c r="H12" s="362">
        <v>0</v>
      </c>
      <c r="I12" s="362">
        <v>0</v>
      </c>
      <c r="J12" s="362">
        <v>0</v>
      </c>
      <c r="K12" s="362">
        <v>0</v>
      </c>
      <c r="L12" s="362">
        <v>0</v>
      </c>
      <c r="M12" s="362">
        <v>0</v>
      </c>
      <c r="N12" s="362">
        <v>0</v>
      </c>
      <c r="O12" s="362">
        <v>0</v>
      </c>
      <c r="P12" s="362">
        <v>0</v>
      </c>
      <c r="Q12" s="362">
        <v>0</v>
      </c>
    </row>
    <row r="13" spans="1:17" x14ac:dyDescent="0.35">
      <c r="B13" s="343">
        <v>10</v>
      </c>
      <c r="C13" s="112" t="s">
        <v>364</v>
      </c>
      <c r="D13" s="363">
        <v>182262702</v>
      </c>
      <c r="E13" s="367" t="s">
        <v>954</v>
      </c>
      <c r="F13" s="364">
        <v>0</v>
      </c>
      <c r="G13" s="364">
        <v>0</v>
      </c>
      <c r="H13" s="364">
        <v>134796997</v>
      </c>
      <c r="I13" s="364">
        <v>0</v>
      </c>
      <c r="J13" s="364">
        <v>0</v>
      </c>
      <c r="K13" s="364">
        <v>0</v>
      </c>
      <c r="L13" s="364">
        <v>-89655638</v>
      </c>
      <c r="M13" s="364">
        <v>142622126</v>
      </c>
      <c r="N13" s="364">
        <v>0</v>
      </c>
      <c r="O13" s="364">
        <v>0</v>
      </c>
      <c r="P13" s="364">
        <v>0</v>
      </c>
      <c r="Q13" s="364">
        <v>-5500783</v>
      </c>
    </row>
    <row r="14" spans="1:17" x14ac:dyDescent="0.35">
      <c r="B14" s="88">
        <v>11</v>
      </c>
      <c r="C14" s="360" t="s">
        <v>200</v>
      </c>
      <c r="D14" s="361">
        <v>-2175977918</v>
      </c>
      <c r="E14" s="367" t="s">
        <v>954</v>
      </c>
      <c r="F14" s="362">
        <v>0</v>
      </c>
      <c r="G14" s="362">
        <v>0</v>
      </c>
      <c r="H14" s="362">
        <v>0</v>
      </c>
      <c r="I14" s="362">
        <v>0</v>
      </c>
      <c r="J14" s="362">
        <v>0</v>
      </c>
      <c r="K14" s="362">
        <v>0</v>
      </c>
      <c r="L14" s="362">
        <v>-2175977918</v>
      </c>
      <c r="M14" s="362">
        <v>0</v>
      </c>
      <c r="N14" s="362">
        <v>0</v>
      </c>
      <c r="O14" s="362">
        <v>0</v>
      </c>
      <c r="P14" s="362">
        <v>0</v>
      </c>
      <c r="Q14" s="362">
        <v>0</v>
      </c>
    </row>
    <row r="15" spans="1:17" x14ac:dyDescent="0.35">
      <c r="B15" s="343">
        <v>12</v>
      </c>
      <c r="C15" s="112" t="s">
        <v>894</v>
      </c>
      <c r="D15" s="363">
        <v>0</v>
      </c>
      <c r="E15" s="367" t="s">
        <v>954</v>
      </c>
      <c r="F15" s="364">
        <v>0</v>
      </c>
      <c r="G15" s="364">
        <v>0</v>
      </c>
      <c r="H15" s="364">
        <v>0</v>
      </c>
      <c r="I15" s="364">
        <v>0</v>
      </c>
      <c r="J15" s="364">
        <v>0</v>
      </c>
      <c r="K15" s="364">
        <v>0</v>
      </c>
      <c r="L15" s="364">
        <v>0</v>
      </c>
      <c r="M15" s="364">
        <v>0</v>
      </c>
      <c r="N15" s="364">
        <v>0</v>
      </c>
      <c r="O15" s="364">
        <v>0</v>
      </c>
      <c r="P15" s="364">
        <v>0</v>
      </c>
      <c r="Q15" s="364">
        <v>0</v>
      </c>
    </row>
    <row r="16" spans="1:17" x14ac:dyDescent="0.35">
      <c r="B16" s="88">
        <v>13</v>
      </c>
      <c r="C16" s="360" t="s">
        <v>201</v>
      </c>
      <c r="D16" s="361">
        <v>116476349</v>
      </c>
      <c r="E16" s="367" t="s">
        <v>954</v>
      </c>
      <c r="F16" s="362">
        <v>0</v>
      </c>
      <c r="G16" s="362">
        <v>0</v>
      </c>
      <c r="H16" s="362">
        <v>116112709</v>
      </c>
      <c r="I16" s="362">
        <v>0</v>
      </c>
      <c r="J16" s="362">
        <v>0</v>
      </c>
      <c r="K16" s="362">
        <v>0</v>
      </c>
      <c r="L16" s="362">
        <v>0</v>
      </c>
      <c r="M16" s="362">
        <v>0</v>
      </c>
      <c r="N16" s="362">
        <v>0</v>
      </c>
      <c r="O16" s="362">
        <v>0</v>
      </c>
      <c r="P16" s="362">
        <v>0</v>
      </c>
      <c r="Q16" s="362">
        <v>363640</v>
      </c>
    </row>
    <row r="17" spans="2:17" ht="24" x14ac:dyDescent="0.35">
      <c r="B17" s="340"/>
      <c r="C17" s="333" t="s">
        <v>953</v>
      </c>
      <c r="D17" s="357">
        <v>-5371466684</v>
      </c>
      <c r="E17" s="358"/>
      <c r="F17" s="357">
        <v>0</v>
      </c>
      <c r="G17" s="357">
        <v>0</v>
      </c>
      <c r="H17" s="357">
        <v>-1024224296</v>
      </c>
      <c r="I17" s="357">
        <v>0</v>
      </c>
      <c r="J17" s="357">
        <v>0</v>
      </c>
      <c r="K17" s="357">
        <v>24963703</v>
      </c>
      <c r="L17" s="357">
        <v>-4515567782</v>
      </c>
      <c r="M17" s="357">
        <v>142622126</v>
      </c>
      <c r="N17" s="357">
        <v>0</v>
      </c>
      <c r="O17" s="357">
        <v>0</v>
      </c>
      <c r="P17" s="357">
        <v>0</v>
      </c>
      <c r="Q17" s="357">
        <v>739565</v>
      </c>
    </row>
  </sheetData>
  <conditionalFormatting sqref="E4:E16">
    <cfRule type="containsText" dxfId="101" priority="3" operator="containsText" text="E">
      <formula>NOT(ISERROR(SEARCH("E",E4)))</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DB25-C302-478B-965B-11C32950253F}">
  <dimension ref="A1:Q49"/>
  <sheetViews>
    <sheetView zoomScale="80" zoomScaleNormal="80" workbookViewId="0">
      <selection activeCell="C9" sqref="C9"/>
    </sheetView>
  </sheetViews>
  <sheetFormatPr defaultRowHeight="12" x14ac:dyDescent="0.35"/>
  <cols>
    <col min="1" max="1" width="8.7265625" style="365"/>
    <col min="2" max="2" width="3.26953125" style="365" customWidth="1"/>
    <col min="3" max="3" width="35.453125" style="365" customWidth="1"/>
    <col min="4" max="4" width="12.81640625" style="365" bestFit="1" customWidth="1"/>
    <col min="5" max="5" width="1.7265625" style="365" customWidth="1"/>
    <col min="6" max="7" width="8.81640625" style="365" bestFit="1" customWidth="1"/>
    <col min="8" max="8" width="27.08984375" style="365" customWidth="1"/>
    <col min="9" max="9" width="20.6328125" style="365" customWidth="1"/>
    <col min="10" max="10" width="11.6328125" style="365" customWidth="1"/>
    <col min="11" max="11" width="9.90625" style="365" bestFit="1" customWidth="1"/>
    <col min="12" max="12" width="12.81640625" style="365" bestFit="1" customWidth="1"/>
    <col min="13" max="13" width="10.81640625" style="365" bestFit="1" customWidth="1"/>
    <col min="14" max="16" width="8.81640625" style="365" bestFit="1" customWidth="1"/>
    <col min="17" max="17" width="9.6328125" style="365" bestFit="1" customWidth="1"/>
    <col min="18" max="16384" width="8.7265625" style="365"/>
  </cols>
  <sheetData>
    <row r="1" spans="1:17" x14ac:dyDescent="0.35">
      <c r="A1" s="478" t="s">
        <v>955</v>
      </c>
    </row>
    <row r="2" spans="1:17" ht="12.5" thickBot="1" x14ac:dyDescent="0.4"/>
    <row r="3" spans="1:17" ht="60" x14ac:dyDescent="0.35">
      <c r="B3" s="335" t="s">
        <v>206</v>
      </c>
      <c r="C3" s="335" t="s">
        <v>427</v>
      </c>
      <c r="D3" s="335" t="s">
        <v>952</v>
      </c>
      <c r="E3" s="366"/>
      <c r="F3" s="359" t="s">
        <v>941</v>
      </c>
      <c r="G3" s="359" t="s">
        <v>942</v>
      </c>
      <c r="H3" s="359" t="s">
        <v>943</v>
      </c>
      <c r="I3" s="359" t="s">
        <v>944</v>
      </c>
      <c r="J3" s="359" t="s">
        <v>945</v>
      </c>
      <c r="K3" s="359" t="s">
        <v>946</v>
      </c>
      <c r="L3" s="359" t="s">
        <v>947</v>
      </c>
      <c r="M3" s="359" t="s">
        <v>933</v>
      </c>
      <c r="N3" s="359" t="s">
        <v>948</v>
      </c>
      <c r="O3" s="359" t="s">
        <v>949</v>
      </c>
      <c r="P3" s="359" t="s">
        <v>950</v>
      </c>
      <c r="Q3" s="359" t="s">
        <v>951</v>
      </c>
    </row>
    <row r="4" spans="1:17" x14ac:dyDescent="0.35">
      <c r="B4" s="340"/>
      <c r="C4" s="333" t="s">
        <v>884</v>
      </c>
      <c r="D4" s="357"/>
      <c r="E4" s="358"/>
      <c r="F4" s="357"/>
      <c r="G4" s="357"/>
      <c r="H4" s="357"/>
      <c r="I4" s="357"/>
      <c r="J4" s="357"/>
      <c r="K4" s="357"/>
      <c r="L4" s="357"/>
      <c r="M4" s="357"/>
      <c r="N4" s="357"/>
      <c r="O4" s="357"/>
      <c r="P4" s="357"/>
      <c r="Q4" s="357"/>
    </row>
    <row r="5" spans="1:17" x14ac:dyDescent="0.35">
      <c r="B5" s="340"/>
      <c r="C5" s="333" t="s">
        <v>385</v>
      </c>
      <c r="D5" s="357">
        <v>-2570477364</v>
      </c>
      <c r="E5" s="358"/>
      <c r="F5" s="357">
        <v>0</v>
      </c>
      <c r="G5" s="357">
        <v>0</v>
      </c>
      <c r="H5" s="357">
        <v>-1554299043</v>
      </c>
      <c r="I5" s="357">
        <v>0</v>
      </c>
      <c r="J5" s="357">
        <v>0</v>
      </c>
      <c r="K5" s="357">
        <v>0</v>
      </c>
      <c r="L5" s="357">
        <v>-1141088333</v>
      </c>
      <c r="M5" s="357">
        <v>124716406</v>
      </c>
      <c r="N5" s="357">
        <v>0</v>
      </c>
      <c r="O5" s="357">
        <v>0</v>
      </c>
      <c r="P5" s="357">
        <v>0</v>
      </c>
      <c r="Q5" s="357">
        <v>193606</v>
      </c>
    </row>
    <row r="6" spans="1:17" x14ac:dyDescent="0.35">
      <c r="B6" s="88">
        <v>12</v>
      </c>
      <c r="C6" s="360" t="s">
        <v>898</v>
      </c>
      <c r="D6" s="361">
        <v>7059297</v>
      </c>
      <c r="E6" s="367"/>
      <c r="F6" s="362">
        <v>0</v>
      </c>
      <c r="G6" s="362">
        <v>0</v>
      </c>
      <c r="H6" s="362">
        <v>1838608</v>
      </c>
      <c r="I6" s="362">
        <v>0</v>
      </c>
      <c r="J6" s="362">
        <v>0</v>
      </c>
      <c r="K6" s="362">
        <v>0</v>
      </c>
      <c r="L6" s="362">
        <v>0</v>
      </c>
      <c r="M6" s="362">
        <v>5027083</v>
      </c>
      <c r="N6" s="362">
        <v>0</v>
      </c>
      <c r="O6" s="362">
        <v>0</v>
      </c>
      <c r="P6" s="362">
        <v>0</v>
      </c>
      <c r="Q6" s="362">
        <v>193606</v>
      </c>
    </row>
    <row r="7" spans="1:17" x14ac:dyDescent="0.35">
      <c r="B7" s="343">
        <v>13</v>
      </c>
      <c r="C7" s="112" t="s">
        <v>783</v>
      </c>
      <c r="D7" s="363">
        <v>-992745254</v>
      </c>
      <c r="E7" s="367"/>
      <c r="F7" s="364">
        <v>0</v>
      </c>
      <c r="G7" s="364">
        <v>0</v>
      </c>
      <c r="H7" s="364">
        <v>143279595</v>
      </c>
      <c r="I7" s="364">
        <v>0</v>
      </c>
      <c r="J7" s="364">
        <v>0</v>
      </c>
      <c r="K7" s="364">
        <v>0</v>
      </c>
      <c r="L7" s="364">
        <v>-1136024849</v>
      </c>
      <c r="M7" s="364">
        <v>0</v>
      </c>
      <c r="N7" s="364">
        <v>0</v>
      </c>
      <c r="O7" s="364">
        <v>0</v>
      </c>
      <c r="P7" s="364">
        <v>0</v>
      </c>
      <c r="Q7" s="364">
        <v>0</v>
      </c>
    </row>
    <row r="8" spans="1:17" ht="24" x14ac:dyDescent="0.35">
      <c r="B8" s="88">
        <v>14</v>
      </c>
      <c r="C8" s="360" t="s">
        <v>899</v>
      </c>
      <c r="D8" s="361">
        <v>53212422</v>
      </c>
      <c r="E8" s="367"/>
      <c r="F8" s="362">
        <v>0</v>
      </c>
      <c r="G8" s="362">
        <v>0</v>
      </c>
      <c r="H8" s="362">
        <v>53212422</v>
      </c>
      <c r="I8" s="362">
        <v>0</v>
      </c>
      <c r="J8" s="362">
        <v>0</v>
      </c>
      <c r="K8" s="362">
        <v>0</v>
      </c>
      <c r="L8" s="362">
        <v>0</v>
      </c>
      <c r="M8" s="362">
        <v>0</v>
      </c>
      <c r="N8" s="362">
        <v>0</v>
      </c>
      <c r="O8" s="362">
        <v>0</v>
      </c>
      <c r="P8" s="362">
        <v>0</v>
      </c>
      <c r="Q8" s="362">
        <v>0</v>
      </c>
    </row>
    <row r="9" spans="1:17" ht="24" x14ac:dyDescent="0.35">
      <c r="B9" s="343">
        <v>15</v>
      </c>
      <c r="C9" s="112" t="s">
        <v>387</v>
      </c>
      <c r="D9" s="363">
        <v>47370332</v>
      </c>
      <c r="E9" s="367"/>
      <c r="F9" s="364">
        <v>0</v>
      </c>
      <c r="G9" s="364">
        <v>0</v>
      </c>
      <c r="H9" s="364">
        <v>47370332</v>
      </c>
      <c r="I9" s="364">
        <v>0</v>
      </c>
      <c r="J9" s="364">
        <v>0</v>
      </c>
      <c r="K9" s="364">
        <v>0</v>
      </c>
      <c r="L9" s="364">
        <v>0</v>
      </c>
      <c r="M9" s="364">
        <v>0</v>
      </c>
      <c r="N9" s="364">
        <v>0</v>
      </c>
      <c r="O9" s="364">
        <v>0</v>
      </c>
      <c r="P9" s="364">
        <v>0</v>
      </c>
      <c r="Q9" s="364">
        <v>0</v>
      </c>
    </row>
    <row r="10" spans="1:17" x14ac:dyDescent="0.35">
      <c r="B10" s="88">
        <v>16</v>
      </c>
      <c r="C10" s="360" t="s">
        <v>57</v>
      </c>
      <c r="D10" s="361">
        <v>10115620</v>
      </c>
      <c r="E10" s="367"/>
      <c r="F10" s="362">
        <v>0</v>
      </c>
      <c r="G10" s="362">
        <v>0</v>
      </c>
      <c r="H10" s="362">
        <v>0</v>
      </c>
      <c r="I10" s="362">
        <v>0</v>
      </c>
      <c r="J10" s="362">
        <v>0</v>
      </c>
      <c r="K10" s="362">
        <v>0</v>
      </c>
      <c r="L10" s="362">
        <v>0</v>
      </c>
      <c r="M10" s="362">
        <v>10115620</v>
      </c>
      <c r="N10" s="362">
        <v>0</v>
      </c>
      <c r="O10" s="362">
        <v>0</v>
      </c>
      <c r="P10" s="362">
        <v>0</v>
      </c>
      <c r="Q10" s="362">
        <v>0</v>
      </c>
    </row>
    <row r="11" spans="1:17" x14ac:dyDescent="0.35">
      <c r="B11" s="343">
        <v>17</v>
      </c>
      <c r="C11" s="112" t="s">
        <v>58</v>
      </c>
      <c r="D11" s="363">
        <v>-1690426297</v>
      </c>
      <c r="E11" s="367"/>
      <c r="F11" s="364">
        <v>0</v>
      </c>
      <c r="G11" s="364">
        <v>0</v>
      </c>
      <c r="H11" s="364">
        <v>-1800000000</v>
      </c>
      <c r="I11" s="364">
        <v>0</v>
      </c>
      <c r="J11" s="364">
        <v>0</v>
      </c>
      <c r="K11" s="364">
        <v>0</v>
      </c>
      <c r="L11" s="364">
        <v>0</v>
      </c>
      <c r="M11" s="364">
        <v>109573703</v>
      </c>
      <c r="N11" s="364">
        <v>0</v>
      </c>
      <c r="O11" s="364">
        <v>0</v>
      </c>
      <c r="P11" s="364">
        <v>0</v>
      </c>
      <c r="Q11" s="364">
        <v>0</v>
      </c>
    </row>
    <row r="12" spans="1:17" x14ac:dyDescent="0.35">
      <c r="B12" s="88">
        <v>18</v>
      </c>
      <c r="C12" s="360" t="s">
        <v>900</v>
      </c>
      <c r="D12" s="361">
        <v>0</v>
      </c>
      <c r="E12" s="367"/>
      <c r="F12" s="362">
        <v>0</v>
      </c>
      <c r="G12" s="362">
        <v>0</v>
      </c>
      <c r="H12" s="362">
        <v>0</v>
      </c>
      <c r="I12" s="362">
        <v>0</v>
      </c>
      <c r="J12" s="362">
        <v>0</v>
      </c>
      <c r="K12" s="362">
        <v>0</v>
      </c>
      <c r="L12" s="362">
        <v>0</v>
      </c>
      <c r="M12" s="362">
        <v>0</v>
      </c>
      <c r="N12" s="362">
        <v>0</v>
      </c>
      <c r="O12" s="362">
        <v>0</v>
      </c>
      <c r="P12" s="362">
        <v>0</v>
      </c>
      <c r="Q12" s="362">
        <v>0</v>
      </c>
    </row>
    <row r="13" spans="1:17" x14ac:dyDescent="0.35">
      <c r="B13" s="343">
        <v>20</v>
      </c>
      <c r="C13" s="112" t="s">
        <v>901</v>
      </c>
      <c r="D13" s="363">
        <v>-5063484</v>
      </c>
      <c r="E13" s="367"/>
      <c r="F13" s="364">
        <v>0</v>
      </c>
      <c r="G13" s="364">
        <v>0</v>
      </c>
      <c r="H13" s="364">
        <v>0</v>
      </c>
      <c r="I13" s="364">
        <v>0</v>
      </c>
      <c r="J13" s="364">
        <v>0</v>
      </c>
      <c r="K13" s="364">
        <v>0</v>
      </c>
      <c r="L13" s="364">
        <v>-5063484</v>
      </c>
      <c r="M13" s="364">
        <v>0</v>
      </c>
      <c r="N13" s="364">
        <v>0</v>
      </c>
      <c r="O13" s="364">
        <v>0</v>
      </c>
      <c r="P13" s="364">
        <v>0</v>
      </c>
      <c r="Q13" s="364">
        <v>0</v>
      </c>
    </row>
    <row r="14" spans="1:17" x14ac:dyDescent="0.35">
      <c r="B14" s="88">
        <v>21</v>
      </c>
      <c r="C14" s="360" t="s">
        <v>781</v>
      </c>
      <c r="D14" s="361">
        <v>0</v>
      </c>
      <c r="E14" s="367"/>
      <c r="F14" s="362">
        <v>0</v>
      </c>
      <c r="G14" s="362">
        <v>0</v>
      </c>
      <c r="H14" s="362">
        <v>0</v>
      </c>
      <c r="I14" s="362">
        <v>0</v>
      </c>
      <c r="J14" s="362">
        <v>0</v>
      </c>
      <c r="K14" s="362">
        <v>0</v>
      </c>
      <c r="L14" s="362">
        <v>0</v>
      </c>
      <c r="M14" s="362">
        <v>0</v>
      </c>
      <c r="N14" s="362">
        <v>0</v>
      </c>
      <c r="O14" s="362">
        <v>0</v>
      </c>
      <c r="P14" s="362">
        <v>0</v>
      </c>
      <c r="Q14" s="362">
        <v>0</v>
      </c>
    </row>
    <row r="15" spans="1:17" x14ac:dyDescent="0.35">
      <c r="B15" s="343">
        <v>22</v>
      </c>
      <c r="C15" s="112" t="s">
        <v>784</v>
      </c>
      <c r="D15" s="363">
        <v>0</v>
      </c>
      <c r="E15" s="367"/>
      <c r="F15" s="364">
        <v>0</v>
      </c>
      <c r="G15" s="364">
        <v>0</v>
      </c>
      <c r="H15" s="364">
        <v>0</v>
      </c>
      <c r="I15" s="364">
        <v>0</v>
      </c>
      <c r="J15" s="364">
        <v>0</v>
      </c>
      <c r="K15" s="364">
        <v>0</v>
      </c>
      <c r="L15" s="364">
        <v>0</v>
      </c>
      <c r="M15" s="364">
        <v>0</v>
      </c>
      <c r="N15" s="364">
        <v>0</v>
      </c>
      <c r="O15" s="364">
        <v>0</v>
      </c>
      <c r="P15" s="364">
        <v>0</v>
      </c>
      <c r="Q15" s="364">
        <v>0</v>
      </c>
    </row>
    <row r="16" spans="1:17" x14ac:dyDescent="0.35">
      <c r="B16" s="88">
        <v>37</v>
      </c>
      <c r="C16" s="360" t="s">
        <v>902</v>
      </c>
      <c r="D16" s="361">
        <v>0</v>
      </c>
      <c r="E16" s="367"/>
      <c r="F16" s="362">
        <v>0</v>
      </c>
      <c r="G16" s="362">
        <v>0</v>
      </c>
      <c r="H16" s="362">
        <v>0</v>
      </c>
      <c r="I16" s="362">
        <v>0</v>
      </c>
      <c r="J16" s="362">
        <v>0</v>
      </c>
      <c r="K16" s="362">
        <v>0</v>
      </c>
      <c r="L16" s="362">
        <v>0</v>
      </c>
      <c r="M16" s="362">
        <v>0</v>
      </c>
      <c r="N16" s="362">
        <v>0</v>
      </c>
      <c r="O16" s="362">
        <v>0</v>
      </c>
      <c r="P16" s="362">
        <v>0</v>
      </c>
      <c r="Q16" s="362">
        <v>0</v>
      </c>
    </row>
    <row r="17" spans="2:17" x14ac:dyDescent="0.35">
      <c r="B17" s="343">
        <v>53</v>
      </c>
      <c r="C17" s="112" t="s">
        <v>903</v>
      </c>
      <c r="D17" s="363">
        <v>0</v>
      </c>
      <c r="E17" s="367"/>
      <c r="F17" s="364">
        <v>0</v>
      </c>
      <c r="G17" s="364">
        <v>0</v>
      </c>
      <c r="H17" s="364">
        <v>0</v>
      </c>
      <c r="I17" s="364">
        <v>0</v>
      </c>
      <c r="J17" s="364">
        <v>0</v>
      </c>
      <c r="K17" s="364">
        <v>0</v>
      </c>
      <c r="L17" s="364">
        <v>0</v>
      </c>
      <c r="M17" s="364">
        <v>0</v>
      </c>
      <c r="N17" s="364">
        <v>0</v>
      </c>
      <c r="O17" s="364">
        <v>0</v>
      </c>
      <c r="P17" s="364">
        <v>0</v>
      </c>
      <c r="Q17" s="364">
        <v>0</v>
      </c>
    </row>
    <row r="18" spans="2:17" x14ac:dyDescent="0.35">
      <c r="B18" s="340"/>
      <c r="C18" s="333" t="s">
        <v>320</v>
      </c>
      <c r="D18" s="357">
        <v>0</v>
      </c>
      <c r="E18" s="358"/>
      <c r="F18" s="357">
        <v>0</v>
      </c>
      <c r="G18" s="357">
        <v>0</v>
      </c>
      <c r="H18" s="357">
        <v>0</v>
      </c>
      <c r="I18" s="357">
        <v>0</v>
      </c>
      <c r="J18" s="357">
        <v>0</v>
      </c>
      <c r="K18" s="357">
        <v>0</v>
      </c>
      <c r="L18" s="357">
        <v>0</v>
      </c>
      <c r="M18" s="357">
        <v>0</v>
      </c>
      <c r="N18" s="357">
        <v>0</v>
      </c>
      <c r="O18" s="357">
        <v>0</v>
      </c>
      <c r="P18" s="357">
        <v>0</v>
      </c>
      <c r="Q18" s="357">
        <v>0</v>
      </c>
    </row>
    <row r="19" spans="2:17" x14ac:dyDescent="0.35">
      <c r="B19" s="343">
        <v>19</v>
      </c>
      <c r="C19" s="112" t="s">
        <v>886</v>
      </c>
      <c r="D19" s="363">
        <v>0</v>
      </c>
      <c r="E19" s="367"/>
      <c r="F19" s="364">
        <v>0</v>
      </c>
      <c r="G19" s="364">
        <v>0</v>
      </c>
      <c r="H19" s="364">
        <v>0</v>
      </c>
      <c r="I19" s="364">
        <v>0</v>
      </c>
      <c r="J19" s="364">
        <v>0</v>
      </c>
      <c r="K19" s="364">
        <v>0</v>
      </c>
      <c r="L19" s="364">
        <v>0</v>
      </c>
      <c r="M19" s="364">
        <v>0</v>
      </c>
      <c r="N19" s="364">
        <v>0</v>
      </c>
      <c r="O19" s="364">
        <v>0</v>
      </c>
      <c r="P19" s="364">
        <v>0</v>
      </c>
      <c r="Q19" s="364">
        <v>0</v>
      </c>
    </row>
    <row r="20" spans="2:17" x14ac:dyDescent="0.35">
      <c r="B20" s="88">
        <v>38</v>
      </c>
      <c r="C20" s="360" t="s">
        <v>904</v>
      </c>
      <c r="D20" s="361">
        <v>0</v>
      </c>
      <c r="E20" s="367"/>
      <c r="F20" s="362">
        <v>0</v>
      </c>
      <c r="G20" s="362">
        <v>0</v>
      </c>
      <c r="H20" s="362">
        <v>0</v>
      </c>
      <c r="I20" s="362">
        <v>0</v>
      </c>
      <c r="J20" s="362">
        <v>0</v>
      </c>
      <c r="K20" s="362">
        <v>0</v>
      </c>
      <c r="L20" s="362">
        <v>0</v>
      </c>
      <c r="M20" s="362">
        <v>0</v>
      </c>
      <c r="N20" s="362">
        <v>0</v>
      </c>
      <c r="O20" s="362">
        <v>0</v>
      </c>
      <c r="P20" s="362">
        <v>0</v>
      </c>
      <c r="Q20" s="362">
        <v>0</v>
      </c>
    </row>
    <row r="21" spans="2:17" x14ac:dyDescent="0.35">
      <c r="B21" s="340"/>
      <c r="C21" s="333" t="s">
        <v>789</v>
      </c>
      <c r="D21" s="357">
        <v>-153850068</v>
      </c>
      <c r="E21" s="358"/>
      <c r="F21" s="357">
        <v>0</v>
      </c>
      <c r="G21" s="357">
        <v>0</v>
      </c>
      <c r="H21" s="357">
        <v>0</v>
      </c>
      <c r="I21" s="357">
        <v>0</v>
      </c>
      <c r="J21" s="357">
        <v>0</v>
      </c>
      <c r="K21" s="357">
        <v>0</v>
      </c>
      <c r="L21" s="357">
        <v>-155394459</v>
      </c>
      <c r="M21" s="357">
        <v>0</v>
      </c>
      <c r="N21" s="357">
        <v>0</v>
      </c>
      <c r="O21" s="357">
        <v>0</v>
      </c>
      <c r="P21" s="357">
        <v>0</v>
      </c>
      <c r="Q21" s="357">
        <v>1544391</v>
      </c>
    </row>
    <row r="22" spans="2:17" x14ac:dyDescent="0.35">
      <c r="B22" s="343">
        <v>23</v>
      </c>
      <c r="C22" s="112" t="s">
        <v>905</v>
      </c>
      <c r="D22" s="363">
        <v>-153850068</v>
      </c>
      <c r="E22" s="367"/>
      <c r="F22" s="364">
        <v>0</v>
      </c>
      <c r="G22" s="364">
        <v>0</v>
      </c>
      <c r="H22" s="364">
        <v>0</v>
      </c>
      <c r="I22" s="364">
        <v>0</v>
      </c>
      <c r="J22" s="364">
        <v>0</v>
      </c>
      <c r="K22" s="364">
        <v>0</v>
      </c>
      <c r="L22" s="364">
        <v>-155394459</v>
      </c>
      <c r="M22" s="364">
        <v>0</v>
      </c>
      <c r="N22" s="364">
        <v>0</v>
      </c>
      <c r="O22" s="364">
        <v>0</v>
      </c>
      <c r="P22" s="364">
        <v>0</v>
      </c>
      <c r="Q22" s="364">
        <v>1544391</v>
      </c>
    </row>
    <row r="23" spans="2:17" x14ac:dyDescent="0.35">
      <c r="B23" s="88">
        <v>24</v>
      </c>
      <c r="C23" s="360" t="s">
        <v>906</v>
      </c>
      <c r="D23" s="361">
        <v>0</v>
      </c>
      <c r="E23" s="367"/>
      <c r="F23" s="362">
        <v>0</v>
      </c>
      <c r="G23" s="362">
        <v>0</v>
      </c>
      <c r="H23" s="362">
        <v>0</v>
      </c>
      <c r="I23" s="362">
        <v>0</v>
      </c>
      <c r="J23" s="362">
        <v>0</v>
      </c>
      <c r="K23" s="362">
        <v>0</v>
      </c>
      <c r="L23" s="362">
        <v>0</v>
      </c>
      <c r="M23" s="362">
        <v>0</v>
      </c>
      <c r="N23" s="362">
        <v>0</v>
      </c>
      <c r="O23" s="362">
        <v>0</v>
      </c>
      <c r="P23" s="362">
        <v>0</v>
      </c>
      <c r="Q23" s="362">
        <v>0</v>
      </c>
    </row>
    <row r="24" spans="2:17" x14ac:dyDescent="0.35">
      <c r="B24" s="340"/>
      <c r="C24" s="333" t="s">
        <v>787</v>
      </c>
      <c r="D24" s="357">
        <v>-2186836605</v>
      </c>
      <c r="E24" s="358"/>
      <c r="F24" s="357">
        <v>0</v>
      </c>
      <c r="G24" s="357">
        <v>0</v>
      </c>
      <c r="H24" s="357">
        <v>302745840</v>
      </c>
      <c r="I24" s="357">
        <v>0</v>
      </c>
      <c r="J24" s="357">
        <v>0</v>
      </c>
      <c r="K24" s="357">
        <v>0</v>
      </c>
      <c r="L24" s="357">
        <v>-2509406609</v>
      </c>
      <c r="M24" s="357">
        <v>17905720</v>
      </c>
      <c r="N24" s="357">
        <v>0</v>
      </c>
      <c r="O24" s="357">
        <v>0</v>
      </c>
      <c r="P24" s="357">
        <v>0</v>
      </c>
      <c r="Q24" s="357">
        <v>1918444</v>
      </c>
    </row>
    <row r="25" spans="2:17" x14ac:dyDescent="0.35">
      <c r="B25" s="343">
        <v>25</v>
      </c>
      <c r="C25" s="112" t="s">
        <v>907</v>
      </c>
      <c r="D25" s="363">
        <v>-1379643911</v>
      </c>
      <c r="E25" s="367"/>
      <c r="F25" s="364">
        <v>0</v>
      </c>
      <c r="G25" s="364">
        <v>0</v>
      </c>
      <c r="H25" s="364">
        <v>0</v>
      </c>
      <c r="I25" s="364">
        <v>0</v>
      </c>
      <c r="J25" s="364">
        <v>0</v>
      </c>
      <c r="K25" s="364">
        <v>0</v>
      </c>
      <c r="L25" s="364">
        <v>-1375458378</v>
      </c>
      <c r="M25" s="364">
        <v>0</v>
      </c>
      <c r="N25" s="364">
        <v>0</v>
      </c>
      <c r="O25" s="364">
        <v>0</v>
      </c>
      <c r="P25" s="364">
        <v>0</v>
      </c>
      <c r="Q25" s="364">
        <v>-4185533</v>
      </c>
    </row>
    <row r="26" spans="2:17" x14ac:dyDescent="0.35">
      <c r="B26" s="88">
        <v>26</v>
      </c>
      <c r="C26" s="360" t="s">
        <v>782</v>
      </c>
      <c r="D26" s="361">
        <v>-893703183</v>
      </c>
      <c r="E26" s="367"/>
      <c r="F26" s="362">
        <v>0</v>
      </c>
      <c r="G26" s="362">
        <v>0</v>
      </c>
      <c r="H26" s="362">
        <v>241815504</v>
      </c>
      <c r="I26" s="362">
        <v>0</v>
      </c>
      <c r="J26" s="362">
        <v>0</v>
      </c>
      <c r="K26" s="362">
        <v>0</v>
      </c>
      <c r="L26" s="362">
        <v>-1133850231</v>
      </c>
      <c r="M26" s="362">
        <v>0</v>
      </c>
      <c r="N26" s="362">
        <v>0</v>
      </c>
      <c r="O26" s="362">
        <v>0</v>
      </c>
      <c r="P26" s="362">
        <v>0</v>
      </c>
      <c r="Q26" s="362">
        <v>-1668456</v>
      </c>
    </row>
    <row r="27" spans="2:17" x14ac:dyDescent="0.35">
      <c r="B27" s="343">
        <v>27</v>
      </c>
      <c r="C27" s="112" t="s">
        <v>908</v>
      </c>
      <c r="D27" s="363">
        <v>3555732</v>
      </c>
      <c r="E27" s="367"/>
      <c r="F27" s="364">
        <v>0</v>
      </c>
      <c r="G27" s="364">
        <v>0</v>
      </c>
      <c r="H27" s="364">
        <v>0</v>
      </c>
      <c r="I27" s="364">
        <v>0</v>
      </c>
      <c r="J27" s="364">
        <v>0</v>
      </c>
      <c r="K27" s="364">
        <v>0</v>
      </c>
      <c r="L27" s="364">
        <v>0</v>
      </c>
      <c r="M27" s="364">
        <v>0</v>
      </c>
      <c r="N27" s="364">
        <v>0</v>
      </c>
      <c r="O27" s="364">
        <v>0</v>
      </c>
      <c r="P27" s="364">
        <v>0</v>
      </c>
      <c r="Q27" s="364">
        <v>3555732</v>
      </c>
    </row>
    <row r="28" spans="2:17" x14ac:dyDescent="0.35">
      <c r="B28" s="88">
        <v>28</v>
      </c>
      <c r="C28" s="360" t="s">
        <v>809</v>
      </c>
      <c r="D28" s="361">
        <v>6892765</v>
      </c>
      <c r="E28" s="367"/>
      <c r="F28" s="362">
        <v>0</v>
      </c>
      <c r="G28" s="362">
        <v>0</v>
      </c>
      <c r="H28" s="362">
        <v>6892759</v>
      </c>
      <c r="I28" s="362">
        <v>0</v>
      </c>
      <c r="J28" s="362">
        <v>0</v>
      </c>
      <c r="K28" s="362">
        <v>0</v>
      </c>
      <c r="L28" s="362">
        <v>0</v>
      </c>
      <c r="M28" s="362">
        <v>0</v>
      </c>
      <c r="N28" s="362">
        <v>0</v>
      </c>
      <c r="O28" s="362">
        <v>0</v>
      </c>
      <c r="P28" s="362">
        <v>0</v>
      </c>
      <c r="Q28" s="362">
        <v>6</v>
      </c>
    </row>
    <row r="29" spans="2:17" x14ac:dyDescent="0.35">
      <c r="B29" s="343">
        <v>29</v>
      </c>
      <c r="C29" s="112" t="s">
        <v>812</v>
      </c>
      <c r="D29" s="363">
        <v>-415275</v>
      </c>
      <c r="E29" s="367"/>
      <c r="F29" s="364">
        <v>0</v>
      </c>
      <c r="G29" s="364">
        <v>0</v>
      </c>
      <c r="H29" s="364">
        <v>0</v>
      </c>
      <c r="I29" s="364">
        <v>0</v>
      </c>
      <c r="J29" s="364">
        <v>0</v>
      </c>
      <c r="K29" s="364">
        <v>0</v>
      </c>
      <c r="L29" s="364">
        <v>0</v>
      </c>
      <c r="M29" s="364">
        <v>0</v>
      </c>
      <c r="N29" s="364">
        <v>0</v>
      </c>
      <c r="O29" s="364">
        <v>0</v>
      </c>
      <c r="P29" s="364">
        <v>0</v>
      </c>
      <c r="Q29" s="364">
        <v>-415275</v>
      </c>
    </row>
    <row r="30" spans="2:17" x14ac:dyDescent="0.35">
      <c r="B30" s="88">
        <v>30</v>
      </c>
      <c r="C30" s="360" t="s">
        <v>806</v>
      </c>
      <c r="D30" s="361">
        <v>1554087</v>
      </c>
      <c r="E30" s="367"/>
      <c r="F30" s="362">
        <v>0</v>
      </c>
      <c r="G30" s="362">
        <v>0</v>
      </c>
      <c r="H30" s="362">
        <v>0</v>
      </c>
      <c r="I30" s="362">
        <v>0</v>
      </c>
      <c r="J30" s="362">
        <v>0</v>
      </c>
      <c r="K30" s="362">
        <v>0</v>
      </c>
      <c r="L30" s="362">
        <v>0</v>
      </c>
      <c r="M30" s="362">
        <v>0</v>
      </c>
      <c r="N30" s="362">
        <v>0</v>
      </c>
      <c r="O30" s="362">
        <v>0</v>
      </c>
      <c r="P30" s="362">
        <v>0</v>
      </c>
      <c r="Q30" s="362">
        <v>1554087</v>
      </c>
    </row>
    <row r="31" spans="2:17" ht="24" x14ac:dyDescent="0.35">
      <c r="B31" s="343">
        <v>31</v>
      </c>
      <c r="C31" s="112" t="s">
        <v>811</v>
      </c>
      <c r="D31" s="363">
        <v>69421273</v>
      </c>
      <c r="E31" s="367"/>
      <c r="F31" s="364">
        <v>0</v>
      </c>
      <c r="G31" s="364">
        <v>0</v>
      </c>
      <c r="H31" s="364">
        <v>69704233</v>
      </c>
      <c r="I31" s="364">
        <v>0</v>
      </c>
      <c r="J31" s="364">
        <v>0</v>
      </c>
      <c r="K31" s="364">
        <v>0</v>
      </c>
      <c r="L31" s="364">
        <v>-98000</v>
      </c>
      <c r="M31" s="364">
        <v>0</v>
      </c>
      <c r="N31" s="364">
        <v>0</v>
      </c>
      <c r="O31" s="364">
        <v>0</v>
      </c>
      <c r="P31" s="364">
        <v>0</v>
      </c>
      <c r="Q31" s="364">
        <v>-184960</v>
      </c>
    </row>
    <row r="32" spans="2:17" x14ac:dyDescent="0.35">
      <c r="B32" s="88">
        <v>32</v>
      </c>
      <c r="C32" s="360" t="s">
        <v>814</v>
      </c>
      <c r="D32" s="361">
        <v>-6235532</v>
      </c>
      <c r="E32" s="367"/>
      <c r="F32" s="362">
        <v>0</v>
      </c>
      <c r="G32" s="362">
        <v>0</v>
      </c>
      <c r="H32" s="362">
        <v>-5256000</v>
      </c>
      <c r="I32" s="362">
        <v>0</v>
      </c>
      <c r="J32" s="362">
        <v>0</v>
      </c>
      <c r="K32" s="362">
        <v>0</v>
      </c>
      <c r="L32" s="362">
        <v>0</v>
      </c>
      <c r="M32" s="362">
        <v>0</v>
      </c>
      <c r="N32" s="362">
        <v>0</v>
      </c>
      <c r="O32" s="362">
        <v>0</v>
      </c>
      <c r="P32" s="362">
        <v>0</v>
      </c>
      <c r="Q32" s="362">
        <v>-979532</v>
      </c>
    </row>
    <row r="33" spans="2:17" x14ac:dyDescent="0.35">
      <c r="B33" s="343">
        <v>33</v>
      </c>
      <c r="C33" s="112" t="s">
        <v>909</v>
      </c>
      <c r="D33" s="363">
        <v>-2436041</v>
      </c>
      <c r="E33" s="367"/>
      <c r="F33" s="364">
        <v>0</v>
      </c>
      <c r="G33" s="364">
        <v>0</v>
      </c>
      <c r="H33" s="364">
        <v>0</v>
      </c>
      <c r="I33" s="364">
        <v>0</v>
      </c>
      <c r="J33" s="364">
        <v>0</v>
      </c>
      <c r="K33" s="364">
        <v>0</v>
      </c>
      <c r="L33" s="364">
        <v>0</v>
      </c>
      <c r="M33" s="364">
        <v>0</v>
      </c>
      <c r="N33" s="364">
        <v>0</v>
      </c>
      <c r="O33" s="364">
        <v>0</v>
      </c>
      <c r="P33" s="364">
        <v>0</v>
      </c>
      <c r="Q33" s="364">
        <v>-2436041</v>
      </c>
    </row>
    <row r="34" spans="2:17" x14ac:dyDescent="0.35">
      <c r="B34" s="88">
        <v>34</v>
      </c>
      <c r="C34" s="360" t="s">
        <v>816</v>
      </c>
      <c r="D34" s="361">
        <v>1937216</v>
      </c>
      <c r="E34" s="367"/>
      <c r="F34" s="362">
        <v>0</v>
      </c>
      <c r="G34" s="362">
        <v>0</v>
      </c>
      <c r="H34" s="362">
        <v>0</v>
      </c>
      <c r="I34" s="362">
        <v>0</v>
      </c>
      <c r="J34" s="362">
        <v>0</v>
      </c>
      <c r="K34" s="362">
        <v>0</v>
      </c>
      <c r="L34" s="362">
        <v>0</v>
      </c>
      <c r="M34" s="362">
        <v>0</v>
      </c>
      <c r="N34" s="362">
        <v>0</v>
      </c>
      <c r="O34" s="362">
        <v>0</v>
      </c>
      <c r="P34" s="362">
        <v>0</v>
      </c>
      <c r="Q34" s="362">
        <v>1937216</v>
      </c>
    </row>
    <row r="35" spans="2:17" ht="24" x14ac:dyDescent="0.35">
      <c r="B35" s="343">
        <v>35</v>
      </c>
      <c r="C35" s="112" t="s">
        <v>804</v>
      </c>
      <c r="D35" s="363">
        <v>-3937087</v>
      </c>
      <c r="E35" s="367"/>
      <c r="F35" s="364">
        <v>0</v>
      </c>
      <c r="G35" s="364">
        <v>0</v>
      </c>
      <c r="H35" s="364">
        <v>-21842807</v>
      </c>
      <c r="I35" s="364">
        <v>0</v>
      </c>
      <c r="J35" s="364">
        <v>0</v>
      </c>
      <c r="K35" s="364">
        <v>0</v>
      </c>
      <c r="L35" s="364">
        <v>0</v>
      </c>
      <c r="M35" s="364">
        <v>17905720</v>
      </c>
      <c r="N35" s="364">
        <v>0</v>
      </c>
      <c r="O35" s="364">
        <v>0</v>
      </c>
      <c r="P35" s="364">
        <v>0</v>
      </c>
      <c r="Q35" s="364">
        <v>0</v>
      </c>
    </row>
    <row r="36" spans="2:17" ht="24" x14ac:dyDescent="0.35">
      <c r="B36" s="88">
        <v>36</v>
      </c>
      <c r="C36" s="360" t="s">
        <v>810</v>
      </c>
      <c r="D36" s="361">
        <v>3500000</v>
      </c>
      <c r="E36" s="367"/>
      <c r="F36" s="362">
        <v>0</v>
      </c>
      <c r="G36" s="362">
        <v>0</v>
      </c>
      <c r="H36" s="362">
        <v>0</v>
      </c>
      <c r="I36" s="362">
        <v>0</v>
      </c>
      <c r="J36" s="362">
        <v>0</v>
      </c>
      <c r="K36" s="362">
        <v>0</v>
      </c>
      <c r="L36" s="362">
        <v>0</v>
      </c>
      <c r="M36" s="362">
        <v>0</v>
      </c>
      <c r="N36" s="362">
        <v>0</v>
      </c>
      <c r="O36" s="362">
        <v>0</v>
      </c>
      <c r="P36" s="362">
        <v>0</v>
      </c>
      <c r="Q36" s="362">
        <v>3500000</v>
      </c>
    </row>
    <row r="37" spans="2:17" x14ac:dyDescent="0.35">
      <c r="B37" s="343">
        <v>45</v>
      </c>
      <c r="C37" s="112" t="s">
        <v>910</v>
      </c>
      <c r="D37" s="363">
        <v>12673351</v>
      </c>
      <c r="E37" s="367"/>
      <c r="F37" s="364">
        <v>0</v>
      </c>
      <c r="G37" s="364">
        <v>0</v>
      </c>
      <c r="H37" s="364">
        <v>11432151</v>
      </c>
      <c r="I37" s="364">
        <v>0</v>
      </c>
      <c r="J37" s="364">
        <v>0</v>
      </c>
      <c r="K37" s="364">
        <v>0</v>
      </c>
      <c r="L37" s="364">
        <v>0</v>
      </c>
      <c r="M37" s="364">
        <v>0</v>
      </c>
      <c r="N37" s="364">
        <v>0</v>
      </c>
      <c r="O37" s="364">
        <v>0</v>
      </c>
      <c r="P37" s="364">
        <v>0</v>
      </c>
      <c r="Q37" s="364">
        <v>1241200</v>
      </c>
    </row>
    <row r="38" spans="2:17" x14ac:dyDescent="0.35">
      <c r="B38" s="340"/>
      <c r="C38" s="333" t="s">
        <v>788</v>
      </c>
      <c r="D38" s="357">
        <v>-460302647</v>
      </c>
      <c r="E38" s="358"/>
      <c r="F38" s="357">
        <v>0</v>
      </c>
      <c r="G38" s="357">
        <v>0</v>
      </c>
      <c r="H38" s="357">
        <v>227328907</v>
      </c>
      <c r="I38" s="357">
        <v>0</v>
      </c>
      <c r="J38" s="357">
        <v>0</v>
      </c>
      <c r="K38" s="357">
        <v>24963703</v>
      </c>
      <c r="L38" s="357">
        <v>-709678381</v>
      </c>
      <c r="M38" s="357">
        <v>0</v>
      </c>
      <c r="N38" s="357">
        <v>0</v>
      </c>
      <c r="O38" s="357">
        <v>0</v>
      </c>
      <c r="P38" s="357">
        <v>0</v>
      </c>
      <c r="Q38" s="357">
        <v>-2916876</v>
      </c>
    </row>
    <row r="39" spans="2:17" x14ac:dyDescent="0.35">
      <c r="B39" s="88">
        <v>39</v>
      </c>
      <c r="C39" s="360" t="s">
        <v>825</v>
      </c>
      <c r="D39" s="361">
        <v>-487778669</v>
      </c>
      <c r="E39" s="367"/>
      <c r="F39" s="362">
        <v>0</v>
      </c>
      <c r="G39" s="362">
        <v>0</v>
      </c>
      <c r="H39" s="362">
        <v>42974504</v>
      </c>
      <c r="I39" s="362">
        <v>0</v>
      </c>
      <c r="J39" s="362">
        <v>0</v>
      </c>
      <c r="K39" s="362">
        <v>0</v>
      </c>
      <c r="L39" s="362">
        <v>-530327887</v>
      </c>
      <c r="M39" s="362">
        <v>0</v>
      </c>
      <c r="N39" s="362">
        <v>0</v>
      </c>
      <c r="O39" s="362">
        <v>0</v>
      </c>
      <c r="P39" s="362">
        <v>0</v>
      </c>
      <c r="Q39" s="362">
        <v>-425286</v>
      </c>
    </row>
    <row r="40" spans="2:17" x14ac:dyDescent="0.35">
      <c r="B40" s="343">
        <v>40</v>
      </c>
      <c r="C40" s="112" t="s">
        <v>911</v>
      </c>
      <c r="D40" s="363">
        <v>220208899</v>
      </c>
      <c r="E40" s="367"/>
      <c r="F40" s="364">
        <v>0</v>
      </c>
      <c r="G40" s="364">
        <v>0</v>
      </c>
      <c r="H40" s="364">
        <v>276356190</v>
      </c>
      <c r="I40" s="364">
        <v>0</v>
      </c>
      <c r="J40" s="364">
        <v>0</v>
      </c>
      <c r="K40" s="364">
        <v>0</v>
      </c>
      <c r="L40" s="364">
        <v>-53721366</v>
      </c>
      <c r="M40" s="364">
        <v>0</v>
      </c>
      <c r="N40" s="364">
        <v>0</v>
      </c>
      <c r="O40" s="364">
        <v>0</v>
      </c>
      <c r="P40" s="364">
        <v>0</v>
      </c>
      <c r="Q40" s="364">
        <v>-2425925</v>
      </c>
    </row>
    <row r="41" spans="2:17" x14ac:dyDescent="0.35">
      <c r="B41" s="88">
        <v>41</v>
      </c>
      <c r="C41" s="360" t="s">
        <v>817</v>
      </c>
      <c r="D41" s="361">
        <v>-16051694</v>
      </c>
      <c r="E41" s="367"/>
      <c r="F41" s="362">
        <v>0</v>
      </c>
      <c r="G41" s="362">
        <v>0</v>
      </c>
      <c r="H41" s="362">
        <v>0</v>
      </c>
      <c r="I41" s="362">
        <v>0</v>
      </c>
      <c r="J41" s="362">
        <v>0</v>
      </c>
      <c r="K41" s="362">
        <v>0</v>
      </c>
      <c r="L41" s="362">
        <v>-16051694</v>
      </c>
      <c r="M41" s="362">
        <v>0</v>
      </c>
      <c r="N41" s="362">
        <v>0</v>
      </c>
      <c r="O41" s="362">
        <v>0</v>
      </c>
      <c r="P41" s="362">
        <v>0</v>
      </c>
      <c r="Q41" s="362">
        <v>0</v>
      </c>
    </row>
    <row r="42" spans="2:17" x14ac:dyDescent="0.35">
      <c r="B42" s="343">
        <v>42</v>
      </c>
      <c r="C42" s="112" t="s">
        <v>912</v>
      </c>
      <c r="D42" s="363">
        <v>-7393832</v>
      </c>
      <c r="E42" s="367"/>
      <c r="F42" s="364">
        <v>0</v>
      </c>
      <c r="G42" s="364">
        <v>0</v>
      </c>
      <c r="H42" s="364">
        <v>0</v>
      </c>
      <c r="I42" s="364">
        <v>0</v>
      </c>
      <c r="J42" s="364">
        <v>0</v>
      </c>
      <c r="K42" s="364">
        <v>0</v>
      </c>
      <c r="L42" s="364">
        <v>-7379915</v>
      </c>
      <c r="M42" s="364">
        <v>0</v>
      </c>
      <c r="N42" s="364">
        <v>0</v>
      </c>
      <c r="O42" s="364">
        <v>0</v>
      </c>
      <c r="P42" s="364">
        <v>0</v>
      </c>
      <c r="Q42" s="364">
        <v>-13917</v>
      </c>
    </row>
    <row r="43" spans="2:17" x14ac:dyDescent="0.35">
      <c r="B43" s="88">
        <v>43</v>
      </c>
      <c r="C43" s="360" t="s">
        <v>799</v>
      </c>
      <c r="D43" s="361">
        <v>-193618772</v>
      </c>
      <c r="E43" s="367"/>
      <c r="F43" s="362">
        <v>0</v>
      </c>
      <c r="G43" s="362">
        <v>0</v>
      </c>
      <c r="H43" s="362">
        <v>-92001787</v>
      </c>
      <c r="I43" s="362">
        <v>0</v>
      </c>
      <c r="J43" s="362">
        <v>0</v>
      </c>
      <c r="K43" s="362">
        <v>0</v>
      </c>
      <c r="L43" s="362">
        <v>-101616985</v>
      </c>
      <c r="M43" s="362">
        <v>0</v>
      </c>
      <c r="N43" s="362">
        <v>0</v>
      </c>
      <c r="O43" s="362">
        <v>0</v>
      </c>
      <c r="P43" s="362">
        <v>0</v>
      </c>
      <c r="Q43" s="362">
        <v>0</v>
      </c>
    </row>
    <row r="44" spans="2:17" x14ac:dyDescent="0.35">
      <c r="B44" s="343">
        <v>44</v>
      </c>
      <c r="C44" s="112" t="s">
        <v>818</v>
      </c>
      <c r="D44" s="363">
        <v>-632282</v>
      </c>
      <c r="E44" s="367"/>
      <c r="F44" s="364">
        <v>0</v>
      </c>
      <c r="G44" s="364">
        <v>0</v>
      </c>
      <c r="H44" s="364">
        <v>0</v>
      </c>
      <c r="I44" s="364">
        <v>0</v>
      </c>
      <c r="J44" s="364">
        <v>0</v>
      </c>
      <c r="K44" s="364">
        <v>0</v>
      </c>
      <c r="L44" s="364">
        <v>-580534</v>
      </c>
      <c r="M44" s="364">
        <v>0</v>
      </c>
      <c r="N44" s="364">
        <v>0</v>
      </c>
      <c r="O44" s="364">
        <v>0</v>
      </c>
      <c r="P44" s="364">
        <v>0</v>
      </c>
      <c r="Q44" s="364">
        <v>-51748</v>
      </c>
    </row>
    <row r="45" spans="2:17" x14ac:dyDescent="0.35">
      <c r="B45" s="88">
        <v>46</v>
      </c>
      <c r="C45" s="360" t="s">
        <v>913</v>
      </c>
      <c r="D45" s="361">
        <v>24963703</v>
      </c>
      <c r="E45" s="367"/>
      <c r="F45" s="362">
        <v>0</v>
      </c>
      <c r="G45" s="362">
        <v>0</v>
      </c>
      <c r="H45" s="362">
        <v>0</v>
      </c>
      <c r="I45" s="362">
        <v>0</v>
      </c>
      <c r="J45" s="362">
        <v>0</v>
      </c>
      <c r="K45" s="362">
        <v>24963703</v>
      </c>
      <c r="L45" s="362">
        <v>0</v>
      </c>
      <c r="M45" s="362">
        <v>0</v>
      </c>
      <c r="N45" s="362">
        <v>0</v>
      </c>
      <c r="O45" s="362">
        <v>0</v>
      </c>
      <c r="P45" s="362">
        <v>0</v>
      </c>
      <c r="Q45" s="362">
        <v>0</v>
      </c>
    </row>
    <row r="46" spans="2:17" x14ac:dyDescent="0.35">
      <c r="B46" s="340"/>
      <c r="C46" s="333" t="s">
        <v>914</v>
      </c>
      <c r="D46" s="357">
        <v>0</v>
      </c>
      <c r="E46" s="358"/>
      <c r="F46" s="357">
        <v>0</v>
      </c>
      <c r="G46" s="357">
        <v>0</v>
      </c>
      <c r="H46" s="357">
        <v>0</v>
      </c>
      <c r="I46" s="357">
        <v>0</v>
      </c>
      <c r="J46" s="357">
        <v>0</v>
      </c>
      <c r="K46" s="357">
        <v>0</v>
      </c>
      <c r="L46" s="357">
        <v>0</v>
      </c>
      <c r="M46" s="357">
        <v>0</v>
      </c>
      <c r="N46" s="357">
        <v>0</v>
      </c>
      <c r="O46" s="357">
        <v>0</v>
      </c>
      <c r="P46" s="357">
        <v>0</v>
      </c>
      <c r="Q46" s="357">
        <v>0</v>
      </c>
    </row>
    <row r="47" spans="2:17" x14ac:dyDescent="0.35">
      <c r="B47" s="343">
        <v>47</v>
      </c>
      <c r="C47" s="112" t="s">
        <v>915</v>
      </c>
      <c r="D47" s="363">
        <v>0</v>
      </c>
      <c r="E47" s="367"/>
      <c r="F47" s="364">
        <v>0</v>
      </c>
      <c r="G47" s="364">
        <v>0</v>
      </c>
      <c r="H47" s="364">
        <v>0</v>
      </c>
      <c r="I47" s="364">
        <v>0</v>
      </c>
      <c r="J47" s="364">
        <v>0</v>
      </c>
      <c r="K47" s="364">
        <v>0</v>
      </c>
      <c r="L47" s="364">
        <v>0</v>
      </c>
      <c r="M47" s="364">
        <v>0</v>
      </c>
      <c r="N47" s="364">
        <v>0</v>
      </c>
      <c r="O47" s="364">
        <v>0</v>
      </c>
      <c r="P47" s="364">
        <v>0</v>
      </c>
      <c r="Q47" s="364">
        <v>0</v>
      </c>
    </row>
    <row r="48" spans="2:17" x14ac:dyDescent="0.35">
      <c r="B48" s="88">
        <v>48</v>
      </c>
      <c r="C48" s="360" t="s">
        <v>916</v>
      </c>
      <c r="D48" s="361">
        <v>0</v>
      </c>
      <c r="E48" s="367"/>
      <c r="F48" s="362">
        <v>0</v>
      </c>
      <c r="G48" s="362">
        <v>0</v>
      </c>
      <c r="H48" s="362">
        <v>0</v>
      </c>
      <c r="I48" s="362">
        <v>0</v>
      </c>
      <c r="J48" s="362">
        <v>0</v>
      </c>
      <c r="K48" s="362">
        <v>0</v>
      </c>
      <c r="L48" s="362">
        <v>0</v>
      </c>
      <c r="M48" s="362">
        <v>0</v>
      </c>
      <c r="N48" s="362">
        <v>0</v>
      </c>
      <c r="O48" s="362">
        <v>0</v>
      </c>
      <c r="P48" s="362">
        <v>0</v>
      </c>
      <c r="Q48" s="362">
        <v>0</v>
      </c>
    </row>
    <row r="49" spans="2:17" x14ac:dyDescent="0.35">
      <c r="B49" s="340"/>
      <c r="C49" s="333" t="s">
        <v>956</v>
      </c>
      <c r="D49" s="357">
        <v>-5371466684</v>
      </c>
      <c r="E49" s="358"/>
      <c r="F49" s="357">
        <v>0</v>
      </c>
      <c r="G49" s="357">
        <v>0</v>
      </c>
      <c r="H49" s="357">
        <v>-1024224296</v>
      </c>
      <c r="I49" s="357">
        <v>0</v>
      </c>
      <c r="J49" s="357">
        <v>0</v>
      </c>
      <c r="K49" s="357">
        <v>24963703</v>
      </c>
      <c r="L49" s="357">
        <v>-4515567782</v>
      </c>
      <c r="M49" s="357">
        <v>142622126</v>
      </c>
      <c r="N49" s="357">
        <v>0</v>
      </c>
      <c r="O49" s="357">
        <v>0</v>
      </c>
      <c r="P49" s="357">
        <v>0</v>
      </c>
      <c r="Q49" s="357">
        <v>739565</v>
      </c>
    </row>
  </sheetData>
  <conditionalFormatting sqref="E6:E7">
    <cfRule type="containsText" dxfId="98" priority="8" operator="containsText" text="E">
      <formula>NOT(ISERROR(SEARCH("E",E6)))</formula>
    </cfRule>
  </conditionalFormatting>
  <conditionalFormatting sqref="E8:E15">
    <cfRule type="containsText" dxfId="97" priority="7" operator="containsText" text="E">
      <formula>NOT(ISERROR(SEARCH("E",E8)))</formula>
    </cfRule>
  </conditionalFormatting>
  <conditionalFormatting sqref="E19:E20">
    <cfRule type="containsText" dxfId="96" priority="6" operator="containsText" text="E">
      <formula>NOT(ISERROR(SEARCH("E",E19)))</formula>
    </cfRule>
  </conditionalFormatting>
  <conditionalFormatting sqref="E22:E23">
    <cfRule type="containsText" dxfId="95" priority="5" operator="containsText" text="E">
      <formula>NOT(ISERROR(SEARCH("E",E22)))</formula>
    </cfRule>
  </conditionalFormatting>
  <conditionalFormatting sqref="E25:E37">
    <cfRule type="containsText" dxfId="94" priority="4" operator="containsText" text="E">
      <formula>NOT(ISERROR(SEARCH("E",E25)))</formula>
    </cfRule>
  </conditionalFormatting>
  <conditionalFormatting sqref="E39:E45">
    <cfRule type="containsText" dxfId="93" priority="3" operator="containsText" text="E">
      <formula>NOT(ISERROR(SEARCH("E",E39)))</formula>
    </cfRule>
  </conditionalFormatting>
  <conditionalFormatting sqref="E47:E48">
    <cfRule type="containsText" dxfId="92" priority="2" operator="containsText" text="E">
      <formula>NOT(ISERROR(SEARCH("E",E47)))</formula>
    </cfRule>
  </conditionalFormatting>
  <conditionalFormatting sqref="E16:E17">
    <cfRule type="containsText" dxfId="91" priority="1" operator="containsText" text="E">
      <formula>NOT(ISERROR(SEARCH("E",E16)))</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F17EC-4675-4F6E-BA87-98967CC11DD7}">
  <dimension ref="A1:J12"/>
  <sheetViews>
    <sheetView workbookViewId="0">
      <selection activeCell="E14" sqref="E13:E14"/>
    </sheetView>
  </sheetViews>
  <sheetFormatPr defaultRowHeight="12" x14ac:dyDescent="0.35"/>
  <cols>
    <col min="1" max="1" width="8.7265625" style="365"/>
    <col min="2" max="2" width="8.7265625" style="365" customWidth="1"/>
    <col min="3" max="3" width="0.36328125" style="365" customWidth="1"/>
    <col min="4" max="4" width="13.36328125" style="365" bestFit="1" customWidth="1"/>
    <col min="5" max="6" width="8.7265625" style="365"/>
    <col min="7" max="7" width="0.26953125" style="365" customWidth="1"/>
    <col min="8" max="8" width="8.7265625" style="365"/>
    <col min="9" max="9" width="0.453125" style="365" customWidth="1"/>
    <col min="10" max="16384" width="8.7265625" style="365"/>
  </cols>
  <sheetData>
    <row r="1" spans="1:10" x14ac:dyDescent="0.35">
      <c r="A1" s="478"/>
    </row>
    <row r="2" spans="1:10" x14ac:dyDescent="0.35">
      <c r="B2" s="545" t="s">
        <v>959</v>
      </c>
    </row>
    <row r="3" spans="1:10" x14ac:dyDescent="0.35">
      <c r="B3" s="489"/>
      <c r="C3" s="105"/>
      <c r="D3" s="58"/>
      <c r="E3" s="58"/>
      <c r="F3" s="57" t="s">
        <v>204</v>
      </c>
      <c r="G3" s="368"/>
      <c r="H3" s="369" t="s">
        <v>957</v>
      </c>
      <c r="I3" s="370"/>
      <c r="J3" s="369" t="s">
        <v>958</v>
      </c>
    </row>
    <row r="4" spans="1:10" x14ac:dyDescent="0.35">
      <c r="B4" s="108" t="s">
        <v>204</v>
      </c>
      <c r="C4" s="371"/>
      <c r="D4" s="116" t="s">
        <v>833</v>
      </c>
      <c r="E4" s="116" t="s">
        <v>40</v>
      </c>
      <c r="F4" s="208" t="s">
        <v>834</v>
      </c>
      <c r="G4" s="372"/>
      <c r="H4" s="208" t="s">
        <v>834</v>
      </c>
      <c r="I4" s="105"/>
      <c r="J4" s="116" t="s">
        <v>834</v>
      </c>
    </row>
    <row r="5" spans="1:10" x14ac:dyDescent="0.35">
      <c r="B5" s="18" t="s">
        <v>203</v>
      </c>
      <c r="C5" s="105"/>
      <c r="D5" s="18" t="s">
        <v>656</v>
      </c>
      <c r="E5" s="18" t="s">
        <v>118</v>
      </c>
      <c r="F5" s="238">
        <v>8341.75</v>
      </c>
      <c r="G5" s="546"/>
      <c r="H5" s="238">
        <v>8341.75</v>
      </c>
      <c r="I5" s="546"/>
      <c r="J5" s="41">
        <v>0</v>
      </c>
    </row>
    <row r="6" spans="1:10" x14ac:dyDescent="0.35">
      <c r="B6" s="264" t="s">
        <v>203</v>
      </c>
      <c r="C6" s="264"/>
      <c r="D6" s="30" t="s">
        <v>119</v>
      </c>
      <c r="E6" s="264" t="s">
        <v>118</v>
      </c>
      <c r="F6" s="254">
        <v>763.12</v>
      </c>
      <c r="G6" s="1"/>
      <c r="H6" s="254">
        <v>763.12</v>
      </c>
      <c r="I6" s="1"/>
      <c r="J6" s="1">
        <v>0</v>
      </c>
    </row>
    <row r="9" spans="1:10" x14ac:dyDescent="0.35">
      <c r="B9" s="545" t="s">
        <v>960</v>
      </c>
    </row>
    <row r="10" spans="1:10" x14ac:dyDescent="0.35">
      <c r="B10" s="489"/>
      <c r="C10" s="105"/>
      <c r="D10" s="552"/>
      <c r="E10" s="58"/>
      <c r="F10" s="57" t="s">
        <v>961</v>
      </c>
      <c r="G10" s="368"/>
      <c r="H10" s="369" t="s">
        <v>957</v>
      </c>
      <c r="I10" s="370"/>
      <c r="J10" s="369" t="s">
        <v>958</v>
      </c>
    </row>
    <row r="11" spans="1:10" x14ac:dyDescent="0.35">
      <c r="B11" s="108" t="s">
        <v>204</v>
      </c>
      <c r="C11" s="371"/>
      <c r="D11" s="116" t="s">
        <v>833</v>
      </c>
      <c r="E11" s="116" t="s">
        <v>40</v>
      </c>
      <c r="F11" s="208" t="s">
        <v>834</v>
      </c>
      <c r="G11" s="372"/>
      <c r="H11" s="208" t="s">
        <v>834</v>
      </c>
      <c r="I11" s="105"/>
      <c r="J11" s="116" t="s">
        <v>834</v>
      </c>
    </row>
    <row r="12" spans="1:10" x14ac:dyDescent="0.35">
      <c r="B12" s="18" t="s">
        <v>203</v>
      </c>
      <c r="C12" s="105"/>
      <c r="D12" s="18" t="s">
        <v>117</v>
      </c>
      <c r="E12" s="18" t="s">
        <v>118</v>
      </c>
      <c r="F12" s="238">
        <v>11730.78</v>
      </c>
      <c r="G12" s="546"/>
      <c r="H12" s="238">
        <v>11730.78</v>
      </c>
      <c r="I12" s="546"/>
      <c r="J12" s="41">
        <v>0</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725DD-7AA3-411D-B5C7-A2670204088D}">
  <dimension ref="A1:L10"/>
  <sheetViews>
    <sheetView workbookViewId="0">
      <selection activeCell="E14" sqref="E13:E14"/>
    </sheetView>
  </sheetViews>
  <sheetFormatPr defaultRowHeight="12" x14ac:dyDescent="0.35"/>
  <cols>
    <col min="1" max="2" width="8.7265625" style="365"/>
    <col min="3" max="3" width="39.7265625" style="365" bestFit="1" customWidth="1"/>
    <col min="4" max="5" width="10.81640625" style="365" bestFit="1" customWidth="1"/>
    <col min="6" max="8" width="9.36328125" style="365" bestFit="1" customWidth="1"/>
    <col min="9" max="9" width="8.7265625" style="365"/>
    <col min="10" max="11" width="10.81640625" style="365" bestFit="1" customWidth="1"/>
    <col min="12" max="12" width="9.36328125" style="365" bestFit="1" customWidth="1"/>
    <col min="13" max="16384" width="8.7265625" style="365"/>
  </cols>
  <sheetData>
    <row r="1" spans="1:12" x14ac:dyDescent="0.35">
      <c r="A1" s="478" t="s">
        <v>1151</v>
      </c>
    </row>
    <row r="3" spans="1:12" ht="12.5" thickBot="1" x14ac:dyDescent="0.4">
      <c r="B3" s="16" t="s">
        <v>832</v>
      </c>
      <c r="C3" s="16" t="s">
        <v>928</v>
      </c>
      <c r="D3" s="135" t="s">
        <v>879</v>
      </c>
      <c r="E3" s="135"/>
      <c r="F3" s="135"/>
      <c r="G3" s="135" t="s">
        <v>880</v>
      </c>
      <c r="H3" s="135"/>
      <c r="I3" s="135"/>
      <c r="J3" s="135" t="s">
        <v>881</v>
      </c>
      <c r="K3" s="135"/>
      <c r="L3" s="135"/>
    </row>
    <row r="4" spans="1:12" ht="24.5" thickBot="1" x14ac:dyDescent="0.4">
      <c r="B4" s="16"/>
      <c r="C4" s="16"/>
      <c r="D4" s="335" t="s">
        <v>204</v>
      </c>
      <c r="E4" s="335" t="s">
        <v>882</v>
      </c>
      <c r="F4" s="335" t="s">
        <v>883</v>
      </c>
      <c r="G4" s="335" t="s">
        <v>204</v>
      </c>
      <c r="H4" s="335" t="s">
        <v>882</v>
      </c>
      <c r="I4" s="335" t="s">
        <v>883</v>
      </c>
      <c r="J4" s="335" t="s">
        <v>204</v>
      </c>
      <c r="K4" s="335" t="s">
        <v>882</v>
      </c>
      <c r="L4" s="335" t="s">
        <v>883</v>
      </c>
    </row>
    <row r="5" spans="1:12" x14ac:dyDescent="0.35">
      <c r="B5" s="44">
        <v>1</v>
      </c>
      <c r="C5" s="88" t="s">
        <v>203</v>
      </c>
      <c r="D5" s="373">
        <v>850312471</v>
      </c>
      <c r="E5" s="373">
        <v>931732381</v>
      </c>
      <c r="F5" s="373">
        <v>-81419910</v>
      </c>
      <c r="G5" s="373">
        <v>-2869456</v>
      </c>
      <c r="H5" s="373">
        <v>-57179533</v>
      </c>
      <c r="I5" s="373">
        <v>54310077</v>
      </c>
      <c r="J5" s="373">
        <v>847443015</v>
      </c>
      <c r="K5" s="373">
        <v>874552848</v>
      </c>
      <c r="L5" s="373">
        <v>-27109833</v>
      </c>
    </row>
    <row r="6" spans="1:12" x14ac:dyDescent="0.35">
      <c r="B6" s="45">
        <v>2</v>
      </c>
      <c r="C6" s="343" t="s">
        <v>822</v>
      </c>
      <c r="D6" s="374">
        <v>125678359</v>
      </c>
      <c r="E6" s="374">
        <v>137290073</v>
      </c>
      <c r="F6" s="374">
        <v>-11611714</v>
      </c>
      <c r="G6" s="374">
        <v>0</v>
      </c>
      <c r="H6" s="374">
        <v>-15869181</v>
      </c>
      <c r="I6" s="374">
        <v>15869181</v>
      </c>
      <c r="J6" s="374">
        <v>125678359</v>
      </c>
      <c r="K6" s="374">
        <v>121420892</v>
      </c>
      <c r="L6" s="374">
        <v>4257467</v>
      </c>
    </row>
    <row r="7" spans="1:12" x14ac:dyDescent="0.35">
      <c r="B7" s="44">
        <v>3</v>
      </c>
      <c r="C7" s="88" t="s">
        <v>962</v>
      </c>
      <c r="D7" s="373">
        <v>0</v>
      </c>
      <c r="E7" s="373">
        <v>23310058</v>
      </c>
      <c r="F7" s="373">
        <v>-23310058</v>
      </c>
      <c r="G7" s="373">
        <v>0</v>
      </c>
      <c r="H7" s="373">
        <v>0</v>
      </c>
      <c r="I7" s="373">
        <v>0</v>
      </c>
      <c r="J7" s="373">
        <v>0</v>
      </c>
      <c r="K7" s="373">
        <v>23310058</v>
      </c>
      <c r="L7" s="373">
        <v>-23310058</v>
      </c>
    </row>
    <row r="8" spans="1:12" x14ac:dyDescent="0.35">
      <c r="B8" s="45">
        <v>4</v>
      </c>
      <c r="C8" s="343" t="s">
        <v>963</v>
      </c>
      <c r="D8" s="374">
        <v>54033448</v>
      </c>
      <c r="E8" s="374">
        <v>27933512</v>
      </c>
      <c r="F8" s="374">
        <v>26099936</v>
      </c>
      <c r="G8" s="374">
        <v>-21672393</v>
      </c>
      <c r="H8" s="374">
        <v>2204462</v>
      </c>
      <c r="I8" s="374">
        <v>-23876855</v>
      </c>
      <c r="J8" s="374">
        <v>32361055</v>
      </c>
      <c r="K8" s="374">
        <v>30137974</v>
      </c>
      <c r="L8" s="374">
        <v>2223081</v>
      </c>
    </row>
    <row r="9" spans="1:12" x14ac:dyDescent="0.35">
      <c r="B9" s="44">
        <v>5</v>
      </c>
      <c r="C9" s="88" t="s">
        <v>964</v>
      </c>
      <c r="D9" s="373">
        <v>1020000</v>
      </c>
      <c r="E9" s="373">
        <v>0</v>
      </c>
      <c r="F9" s="373">
        <v>1020000</v>
      </c>
      <c r="G9" s="373">
        <v>0</v>
      </c>
      <c r="H9" s="373">
        <v>0</v>
      </c>
      <c r="I9" s="373">
        <v>0</v>
      </c>
      <c r="J9" s="373">
        <v>1020000</v>
      </c>
      <c r="K9" s="373">
        <v>0</v>
      </c>
      <c r="L9" s="373">
        <v>1020000</v>
      </c>
    </row>
    <row r="10" spans="1:12" x14ac:dyDescent="0.35">
      <c r="B10" s="340"/>
      <c r="C10" s="333" t="s">
        <v>12</v>
      </c>
      <c r="D10" s="375">
        <v>1031044278</v>
      </c>
      <c r="E10" s="375">
        <v>1120266024</v>
      </c>
      <c r="F10" s="375">
        <v>-89221746</v>
      </c>
      <c r="G10" s="375">
        <v>-24541849</v>
      </c>
      <c r="H10" s="375">
        <v>-70844252</v>
      </c>
      <c r="I10" s="375">
        <v>46302403</v>
      </c>
      <c r="J10" s="375">
        <v>1006502429</v>
      </c>
      <c r="K10" s="375">
        <v>1049421772</v>
      </c>
      <c r="L10" s="375">
        <v>-42919343</v>
      </c>
    </row>
  </sheetData>
  <mergeCells count="3">
    <mergeCell ref="D3:F3"/>
    <mergeCell ref="G3:I3"/>
    <mergeCell ref="J3:L3"/>
  </mergeCells>
  <conditionalFormatting sqref="B10 F10 J10">
    <cfRule type="containsText" dxfId="88" priority="2" operator="containsText" text="ERROR">
      <formula>NOT(ISERROR(SEARCH("ERROR",B10)))</formula>
    </cfRule>
  </conditionalFormatting>
  <conditionalFormatting sqref="C10:E10 G10:I10 K10:L10">
    <cfRule type="containsText" dxfId="87" priority="1" operator="containsText" text="ERROR">
      <formula>NOT(ISERROR(SEARCH("ERROR",C10)))</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9DECC-5F2F-45F2-93E0-0E9E33CE840C}">
  <dimension ref="A1:K37"/>
  <sheetViews>
    <sheetView topLeftCell="A19" zoomScale="80" zoomScaleNormal="80" workbookViewId="0">
      <selection activeCell="E14" sqref="E13:E14"/>
    </sheetView>
  </sheetViews>
  <sheetFormatPr defaultRowHeight="12" x14ac:dyDescent="0.35"/>
  <cols>
    <col min="1" max="1" width="3.08984375" style="365" customWidth="1"/>
    <col min="2" max="2" width="42.6328125" style="365" bestFit="1" customWidth="1"/>
    <col min="3" max="4" width="12.1796875" style="365" bestFit="1" customWidth="1"/>
    <col min="5" max="5" width="11.453125" style="365" bestFit="1" customWidth="1"/>
    <col min="6" max="6" width="10.54296875" style="365" bestFit="1" customWidth="1"/>
    <col min="7" max="7" width="11.453125" style="365" bestFit="1" customWidth="1"/>
    <col min="8" max="8" width="10.81640625" style="365" bestFit="1" customWidth="1"/>
    <col min="9" max="10" width="12.1796875" style="365" bestFit="1" customWidth="1"/>
    <col min="11" max="11" width="10.54296875" style="365" bestFit="1" customWidth="1"/>
    <col min="12" max="16384" width="8.7265625" style="365"/>
  </cols>
  <sheetData>
    <row r="1" spans="1:11" x14ac:dyDescent="0.35">
      <c r="A1" s="478" t="s">
        <v>975</v>
      </c>
    </row>
    <row r="3" spans="1:11" ht="12.5" thickBot="1" x14ac:dyDescent="0.4">
      <c r="A3" s="135" t="s">
        <v>206</v>
      </c>
      <c r="B3" s="376" t="s">
        <v>427</v>
      </c>
      <c r="C3" s="135" t="s">
        <v>879</v>
      </c>
      <c r="D3" s="135"/>
      <c r="E3" s="135"/>
      <c r="F3" s="135" t="s">
        <v>880</v>
      </c>
      <c r="G3" s="135"/>
      <c r="H3" s="135"/>
      <c r="I3" s="135" t="s">
        <v>881</v>
      </c>
      <c r="J3" s="135"/>
      <c r="K3" s="135"/>
    </row>
    <row r="4" spans="1:11" ht="12.5" thickBot="1" x14ac:dyDescent="0.4">
      <c r="A4" s="135"/>
      <c r="B4" s="376"/>
      <c r="C4" s="335" t="s">
        <v>204</v>
      </c>
      <c r="D4" s="335" t="s">
        <v>882</v>
      </c>
      <c r="E4" s="335" t="s">
        <v>883</v>
      </c>
      <c r="F4" s="335" t="s">
        <v>204</v>
      </c>
      <c r="G4" s="335" t="s">
        <v>882</v>
      </c>
      <c r="H4" s="335" t="s">
        <v>883</v>
      </c>
      <c r="I4" s="335" t="s">
        <v>204</v>
      </c>
      <c r="J4" s="335" t="s">
        <v>882</v>
      </c>
      <c r="K4" s="335" t="s">
        <v>883</v>
      </c>
    </row>
    <row r="5" spans="1:11" x14ac:dyDescent="0.35">
      <c r="A5" s="333"/>
      <c r="B5" s="333" t="s">
        <v>897</v>
      </c>
      <c r="C5" s="333"/>
      <c r="D5" s="333"/>
      <c r="E5" s="333"/>
      <c r="F5" s="333"/>
      <c r="G5" s="333"/>
      <c r="H5" s="333"/>
      <c r="I5" s="333"/>
      <c r="J5" s="333"/>
      <c r="K5" s="333"/>
    </row>
    <row r="6" spans="1:11" x14ac:dyDescent="0.35">
      <c r="A6" s="333"/>
      <c r="B6" s="333" t="s">
        <v>385</v>
      </c>
      <c r="C6" s="334">
        <v>137516300</v>
      </c>
      <c r="D6" s="334">
        <v>114450600</v>
      </c>
      <c r="E6" s="334">
        <v>23065700</v>
      </c>
      <c r="F6" s="334">
        <v>0</v>
      </c>
      <c r="G6" s="334">
        <v>37933200</v>
      </c>
      <c r="H6" s="334">
        <v>-37933200</v>
      </c>
      <c r="I6" s="334">
        <v>137516300</v>
      </c>
      <c r="J6" s="334">
        <v>152383800</v>
      </c>
      <c r="K6" s="334">
        <v>-14867500</v>
      </c>
    </row>
    <row r="7" spans="1:11" x14ac:dyDescent="0.35">
      <c r="A7" s="44">
        <v>1</v>
      </c>
      <c r="B7" s="88" t="s">
        <v>966</v>
      </c>
      <c r="C7" s="337">
        <v>84836800</v>
      </c>
      <c r="D7" s="337">
        <v>0</v>
      </c>
      <c r="E7" s="337">
        <v>84836800</v>
      </c>
      <c r="F7" s="337">
        <v>0</v>
      </c>
      <c r="G7" s="337">
        <v>84836800</v>
      </c>
      <c r="H7" s="337">
        <v>-84836800</v>
      </c>
      <c r="I7" s="337">
        <v>84836800</v>
      </c>
      <c r="J7" s="337">
        <v>84836800</v>
      </c>
      <c r="K7" s="337">
        <v>0</v>
      </c>
    </row>
    <row r="8" spans="1:11" x14ac:dyDescent="0.35">
      <c r="A8" s="45">
        <v>2</v>
      </c>
      <c r="B8" s="343" t="s">
        <v>432</v>
      </c>
      <c r="C8" s="339">
        <v>52679500</v>
      </c>
      <c r="D8" s="339">
        <v>114450600</v>
      </c>
      <c r="E8" s="339">
        <v>-61771100</v>
      </c>
      <c r="F8" s="339">
        <v>0</v>
      </c>
      <c r="G8" s="339">
        <v>-46903600</v>
      </c>
      <c r="H8" s="339">
        <v>46903600</v>
      </c>
      <c r="I8" s="339">
        <v>52679500</v>
      </c>
      <c r="J8" s="339">
        <v>67547000</v>
      </c>
      <c r="K8" s="339">
        <v>-14867500</v>
      </c>
    </row>
    <row r="9" spans="1:11" x14ac:dyDescent="0.35">
      <c r="A9" s="44">
        <v>3</v>
      </c>
      <c r="B9" s="88" t="s">
        <v>428</v>
      </c>
      <c r="C9" s="337">
        <v>0</v>
      </c>
      <c r="D9" s="337">
        <v>0</v>
      </c>
      <c r="E9" s="337">
        <v>0</v>
      </c>
      <c r="F9" s="337">
        <v>0</v>
      </c>
      <c r="G9" s="337">
        <v>0</v>
      </c>
      <c r="H9" s="337">
        <v>0</v>
      </c>
      <c r="I9" s="337">
        <v>0</v>
      </c>
      <c r="J9" s="337">
        <v>0</v>
      </c>
      <c r="K9" s="337">
        <v>0</v>
      </c>
    </row>
    <row r="10" spans="1:11" x14ac:dyDescent="0.35">
      <c r="A10" s="45">
        <v>4</v>
      </c>
      <c r="B10" s="343" t="s">
        <v>439</v>
      </c>
      <c r="C10" s="339">
        <v>0</v>
      </c>
      <c r="D10" s="339">
        <v>0</v>
      </c>
      <c r="E10" s="339">
        <v>0</v>
      </c>
      <c r="F10" s="339">
        <v>0</v>
      </c>
      <c r="G10" s="339">
        <v>0</v>
      </c>
      <c r="H10" s="339">
        <v>0</v>
      </c>
      <c r="I10" s="339">
        <v>0</v>
      </c>
      <c r="J10" s="339">
        <v>0</v>
      </c>
      <c r="K10" s="339">
        <v>0</v>
      </c>
    </row>
    <row r="11" spans="1:11" x14ac:dyDescent="0.35">
      <c r="A11" s="44">
        <v>13</v>
      </c>
      <c r="B11" s="88" t="s">
        <v>967</v>
      </c>
      <c r="C11" s="337">
        <v>0</v>
      </c>
      <c r="D11" s="337">
        <v>0</v>
      </c>
      <c r="E11" s="337">
        <v>0</v>
      </c>
      <c r="F11" s="337">
        <v>0</v>
      </c>
      <c r="G11" s="337">
        <v>0</v>
      </c>
      <c r="H11" s="337">
        <v>0</v>
      </c>
      <c r="I11" s="337">
        <v>0</v>
      </c>
      <c r="J11" s="337">
        <v>0</v>
      </c>
      <c r="K11" s="337">
        <v>0</v>
      </c>
    </row>
    <row r="12" spans="1:11" x14ac:dyDescent="0.35">
      <c r="A12" s="333"/>
      <c r="B12" s="333" t="s">
        <v>787</v>
      </c>
      <c r="C12" s="334">
        <v>205804217</v>
      </c>
      <c r="D12" s="334">
        <v>181320850</v>
      </c>
      <c r="E12" s="334">
        <v>24483367</v>
      </c>
      <c r="F12" s="334">
        <v>-2869456</v>
      </c>
      <c r="G12" s="334">
        <v>25556567</v>
      </c>
      <c r="H12" s="334">
        <v>-28426023</v>
      </c>
      <c r="I12" s="334">
        <v>202934761</v>
      </c>
      <c r="J12" s="334">
        <v>206877417</v>
      </c>
      <c r="K12" s="334">
        <v>-3942656</v>
      </c>
    </row>
    <row r="13" spans="1:11" x14ac:dyDescent="0.35">
      <c r="A13" s="44">
        <v>5</v>
      </c>
      <c r="B13" s="88" t="s">
        <v>804</v>
      </c>
      <c r="C13" s="337">
        <v>0</v>
      </c>
      <c r="D13" s="337">
        <v>0</v>
      </c>
      <c r="E13" s="337">
        <v>0</v>
      </c>
      <c r="F13" s="337">
        <v>0</v>
      </c>
      <c r="G13" s="337">
        <v>0</v>
      </c>
      <c r="H13" s="337">
        <v>0</v>
      </c>
      <c r="I13" s="337">
        <v>0</v>
      </c>
      <c r="J13" s="337">
        <v>0</v>
      </c>
      <c r="K13" s="337">
        <v>0</v>
      </c>
    </row>
    <row r="14" spans="1:11" x14ac:dyDescent="0.35">
      <c r="A14" s="45">
        <v>6</v>
      </c>
      <c r="B14" s="343" t="s">
        <v>805</v>
      </c>
      <c r="C14" s="339">
        <v>0</v>
      </c>
      <c r="D14" s="339">
        <v>0</v>
      </c>
      <c r="E14" s="339">
        <v>0</v>
      </c>
      <c r="F14" s="339">
        <v>0</v>
      </c>
      <c r="G14" s="339">
        <v>0</v>
      </c>
      <c r="H14" s="339">
        <v>0</v>
      </c>
      <c r="I14" s="339">
        <v>0</v>
      </c>
      <c r="J14" s="339">
        <v>0</v>
      </c>
      <c r="K14" s="339">
        <v>0</v>
      </c>
    </row>
    <row r="15" spans="1:11" x14ac:dyDescent="0.35">
      <c r="A15" s="44">
        <v>7</v>
      </c>
      <c r="B15" s="88" t="s">
        <v>826</v>
      </c>
      <c r="C15" s="337">
        <v>149575398</v>
      </c>
      <c r="D15" s="337">
        <v>127875804</v>
      </c>
      <c r="E15" s="337">
        <v>21699594</v>
      </c>
      <c r="F15" s="337">
        <v>-2869456</v>
      </c>
      <c r="G15" s="337">
        <v>25556567</v>
      </c>
      <c r="H15" s="337">
        <v>-28426023</v>
      </c>
      <c r="I15" s="337">
        <v>146705942</v>
      </c>
      <c r="J15" s="337">
        <v>153432371</v>
      </c>
      <c r="K15" s="337">
        <v>-6726429</v>
      </c>
    </row>
    <row r="16" spans="1:11" x14ac:dyDescent="0.35">
      <c r="A16" s="45">
        <v>8</v>
      </c>
      <c r="B16" s="343" t="s">
        <v>968</v>
      </c>
      <c r="C16" s="339">
        <v>0</v>
      </c>
      <c r="D16" s="339">
        <v>0</v>
      </c>
      <c r="E16" s="339">
        <v>0</v>
      </c>
      <c r="F16" s="339">
        <v>0</v>
      </c>
      <c r="G16" s="339">
        <v>0</v>
      </c>
      <c r="H16" s="339">
        <v>0</v>
      </c>
      <c r="I16" s="339">
        <v>0</v>
      </c>
      <c r="J16" s="339">
        <v>0</v>
      </c>
      <c r="K16" s="339">
        <v>0</v>
      </c>
    </row>
    <row r="17" spans="1:11" x14ac:dyDescent="0.35">
      <c r="A17" s="44">
        <v>9</v>
      </c>
      <c r="B17" s="88" t="s">
        <v>809</v>
      </c>
      <c r="C17" s="337">
        <v>1100000</v>
      </c>
      <c r="D17" s="337">
        <v>0</v>
      </c>
      <c r="E17" s="337">
        <v>1100000</v>
      </c>
      <c r="F17" s="337">
        <v>0</v>
      </c>
      <c r="G17" s="337">
        <v>0</v>
      </c>
      <c r="H17" s="337">
        <v>0</v>
      </c>
      <c r="I17" s="337">
        <v>1100000</v>
      </c>
      <c r="J17" s="337">
        <v>0</v>
      </c>
      <c r="K17" s="337">
        <v>1100000</v>
      </c>
    </row>
    <row r="18" spans="1:11" x14ac:dyDescent="0.35">
      <c r="A18" s="45">
        <v>10</v>
      </c>
      <c r="B18" s="343" t="s">
        <v>812</v>
      </c>
      <c r="C18" s="339">
        <v>0</v>
      </c>
      <c r="D18" s="339">
        <v>0</v>
      </c>
      <c r="E18" s="339">
        <v>0</v>
      </c>
      <c r="F18" s="339">
        <v>0</v>
      </c>
      <c r="G18" s="339">
        <v>0</v>
      </c>
      <c r="H18" s="339">
        <v>0</v>
      </c>
      <c r="I18" s="339">
        <v>0</v>
      </c>
      <c r="J18" s="339">
        <v>0</v>
      </c>
      <c r="K18" s="339">
        <v>0</v>
      </c>
    </row>
    <row r="19" spans="1:11" x14ac:dyDescent="0.35">
      <c r="A19" s="44">
        <v>11</v>
      </c>
      <c r="B19" s="88" t="s">
        <v>806</v>
      </c>
      <c r="C19" s="337">
        <v>45196819</v>
      </c>
      <c r="D19" s="337">
        <v>44859127</v>
      </c>
      <c r="E19" s="337">
        <v>337692</v>
      </c>
      <c r="F19" s="337">
        <v>0</v>
      </c>
      <c r="G19" s="337">
        <v>0</v>
      </c>
      <c r="H19" s="337">
        <v>0</v>
      </c>
      <c r="I19" s="337">
        <v>45196819</v>
      </c>
      <c r="J19" s="337">
        <v>44859127</v>
      </c>
      <c r="K19" s="337">
        <v>337692</v>
      </c>
    </row>
    <row r="20" spans="1:11" x14ac:dyDescent="0.35">
      <c r="A20" s="45">
        <v>12</v>
      </c>
      <c r="B20" s="343" t="s">
        <v>811</v>
      </c>
      <c r="C20" s="339">
        <v>2200000</v>
      </c>
      <c r="D20" s="339">
        <v>2073919</v>
      </c>
      <c r="E20" s="339">
        <v>126081</v>
      </c>
      <c r="F20" s="339">
        <v>0</v>
      </c>
      <c r="G20" s="339">
        <v>0</v>
      </c>
      <c r="H20" s="339">
        <v>0</v>
      </c>
      <c r="I20" s="339">
        <v>2200000</v>
      </c>
      <c r="J20" s="339">
        <v>2073919</v>
      </c>
      <c r="K20" s="339">
        <v>126081</v>
      </c>
    </row>
    <row r="21" spans="1:11" x14ac:dyDescent="0.35">
      <c r="A21" s="44">
        <v>21</v>
      </c>
      <c r="B21" s="88" t="s">
        <v>807</v>
      </c>
      <c r="C21" s="337">
        <v>0</v>
      </c>
      <c r="D21" s="337">
        <v>0</v>
      </c>
      <c r="E21" s="337">
        <v>0</v>
      </c>
      <c r="F21" s="337">
        <v>0</v>
      </c>
      <c r="G21" s="337">
        <v>0</v>
      </c>
      <c r="H21" s="337">
        <v>0</v>
      </c>
      <c r="I21" s="337">
        <v>0</v>
      </c>
      <c r="J21" s="337">
        <v>0</v>
      </c>
      <c r="K21" s="337">
        <v>0</v>
      </c>
    </row>
    <row r="22" spans="1:11" x14ac:dyDescent="0.35">
      <c r="A22" s="45">
        <v>22</v>
      </c>
      <c r="B22" s="343" t="s">
        <v>810</v>
      </c>
      <c r="C22" s="339">
        <v>0</v>
      </c>
      <c r="D22" s="339">
        <v>0</v>
      </c>
      <c r="E22" s="339">
        <v>0</v>
      </c>
      <c r="F22" s="339">
        <v>0</v>
      </c>
      <c r="G22" s="339">
        <v>0</v>
      </c>
      <c r="H22" s="339">
        <v>0</v>
      </c>
      <c r="I22" s="339">
        <v>0</v>
      </c>
      <c r="J22" s="339">
        <v>0</v>
      </c>
      <c r="K22" s="339">
        <v>0</v>
      </c>
    </row>
    <row r="23" spans="1:11" x14ac:dyDescent="0.35">
      <c r="A23" s="44">
        <v>23</v>
      </c>
      <c r="B23" s="88" t="s">
        <v>969</v>
      </c>
      <c r="C23" s="337">
        <v>0</v>
      </c>
      <c r="D23" s="337">
        <v>0</v>
      </c>
      <c r="E23" s="337">
        <v>0</v>
      </c>
      <c r="F23" s="337">
        <v>0</v>
      </c>
      <c r="G23" s="337">
        <v>0</v>
      </c>
      <c r="H23" s="337">
        <v>0</v>
      </c>
      <c r="I23" s="337">
        <v>0</v>
      </c>
      <c r="J23" s="337">
        <v>0</v>
      </c>
      <c r="K23" s="337">
        <v>0</v>
      </c>
    </row>
    <row r="24" spans="1:11" x14ac:dyDescent="0.35">
      <c r="A24" s="45">
        <v>24</v>
      </c>
      <c r="B24" s="343" t="s">
        <v>814</v>
      </c>
      <c r="C24" s="339">
        <v>7650000</v>
      </c>
      <c r="D24" s="339">
        <v>6500000</v>
      </c>
      <c r="E24" s="339">
        <v>1150000</v>
      </c>
      <c r="F24" s="339">
        <v>0</v>
      </c>
      <c r="G24" s="339">
        <v>0</v>
      </c>
      <c r="H24" s="339">
        <v>0</v>
      </c>
      <c r="I24" s="339">
        <v>7650000</v>
      </c>
      <c r="J24" s="339">
        <v>6500000</v>
      </c>
      <c r="K24" s="339">
        <v>1150000</v>
      </c>
    </row>
    <row r="25" spans="1:11" x14ac:dyDescent="0.35">
      <c r="A25" s="44">
        <v>25</v>
      </c>
      <c r="B25" s="88" t="s">
        <v>816</v>
      </c>
      <c r="C25" s="337">
        <v>82000</v>
      </c>
      <c r="D25" s="337">
        <v>12000</v>
      </c>
      <c r="E25" s="337">
        <v>70000</v>
      </c>
      <c r="F25" s="337">
        <v>0</v>
      </c>
      <c r="G25" s="337">
        <v>0</v>
      </c>
      <c r="H25" s="337">
        <v>0</v>
      </c>
      <c r="I25" s="337">
        <v>82000</v>
      </c>
      <c r="J25" s="337">
        <v>12000</v>
      </c>
      <c r="K25" s="337">
        <v>70000</v>
      </c>
    </row>
    <row r="26" spans="1:11" x14ac:dyDescent="0.35">
      <c r="A26" s="333"/>
      <c r="B26" s="333" t="s">
        <v>788</v>
      </c>
      <c r="C26" s="334">
        <v>666051368</v>
      </c>
      <c r="D26" s="334">
        <v>690160555</v>
      </c>
      <c r="E26" s="334">
        <v>-24109187</v>
      </c>
      <c r="F26" s="334">
        <v>0</v>
      </c>
      <c r="G26" s="334">
        <v>0</v>
      </c>
      <c r="H26" s="334">
        <v>0</v>
      </c>
      <c r="I26" s="334">
        <v>666051368</v>
      </c>
      <c r="J26" s="334">
        <v>690160555</v>
      </c>
      <c r="K26" s="334">
        <v>-24109187</v>
      </c>
    </row>
    <row r="27" spans="1:11" x14ac:dyDescent="0.35">
      <c r="A27" s="44">
        <v>14</v>
      </c>
      <c r="B27" s="88" t="s">
        <v>825</v>
      </c>
      <c r="C27" s="337">
        <v>272156061</v>
      </c>
      <c r="D27" s="337">
        <v>280820984</v>
      </c>
      <c r="E27" s="337">
        <v>-8664923</v>
      </c>
      <c r="F27" s="337">
        <v>0</v>
      </c>
      <c r="G27" s="337">
        <v>0</v>
      </c>
      <c r="H27" s="337">
        <v>0</v>
      </c>
      <c r="I27" s="337">
        <v>272156061</v>
      </c>
      <c r="J27" s="337">
        <v>280820984</v>
      </c>
      <c r="K27" s="337">
        <v>-8664923</v>
      </c>
    </row>
    <row r="28" spans="1:11" x14ac:dyDescent="0.35">
      <c r="A28" s="45">
        <v>15</v>
      </c>
      <c r="B28" s="343" t="s">
        <v>801</v>
      </c>
      <c r="C28" s="339">
        <v>382743832</v>
      </c>
      <c r="D28" s="339">
        <v>405197513</v>
      </c>
      <c r="E28" s="339">
        <v>-22453681</v>
      </c>
      <c r="F28" s="339">
        <v>0</v>
      </c>
      <c r="G28" s="339">
        <v>0</v>
      </c>
      <c r="H28" s="339">
        <v>0</v>
      </c>
      <c r="I28" s="339">
        <v>382743832</v>
      </c>
      <c r="J28" s="339">
        <v>405197513</v>
      </c>
      <c r="K28" s="339">
        <v>-22453681</v>
      </c>
    </row>
    <row r="29" spans="1:11" x14ac:dyDescent="0.35">
      <c r="A29" s="44">
        <v>16</v>
      </c>
      <c r="B29" s="88" t="s">
        <v>799</v>
      </c>
      <c r="C29" s="337">
        <v>3639337</v>
      </c>
      <c r="D29" s="337">
        <v>3766893</v>
      </c>
      <c r="E29" s="337">
        <v>-127556</v>
      </c>
      <c r="F29" s="337">
        <v>0</v>
      </c>
      <c r="G29" s="337">
        <v>0</v>
      </c>
      <c r="H29" s="337">
        <v>0</v>
      </c>
      <c r="I29" s="337">
        <v>3639337</v>
      </c>
      <c r="J29" s="337">
        <v>3766893</v>
      </c>
      <c r="K29" s="337">
        <v>-127556</v>
      </c>
    </row>
    <row r="30" spans="1:11" x14ac:dyDescent="0.35">
      <c r="A30" s="45">
        <v>17</v>
      </c>
      <c r="B30" s="343" t="s">
        <v>818</v>
      </c>
      <c r="C30" s="339">
        <v>0</v>
      </c>
      <c r="D30" s="339">
        <v>164063</v>
      </c>
      <c r="E30" s="339">
        <v>-164063</v>
      </c>
      <c r="F30" s="339">
        <v>0</v>
      </c>
      <c r="G30" s="339">
        <v>0</v>
      </c>
      <c r="H30" s="339">
        <v>0</v>
      </c>
      <c r="I30" s="339">
        <v>0</v>
      </c>
      <c r="J30" s="339">
        <v>164063</v>
      </c>
      <c r="K30" s="339">
        <v>-164063</v>
      </c>
    </row>
    <row r="31" spans="1:11" x14ac:dyDescent="0.35">
      <c r="A31" s="44">
        <v>18</v>
      </c>
      <c r="B31" s="88" t="s">
        <v>970</v>
      </c>
      <c r="C31" s="337">
        <v>0</v>
      </c>
      <c r="D31" s="337">
        <v>47039</v>
      </c>
      <c r="E31" s="337">
        <v>-47039</v>
      </c>
      <c r="F31" s="337">
        <v>0</v>
      </c>
      <c r="G31" s="337">
        <v>0</v>
      </c>
      <c r="H31" s="337">
        <v>0</v>
      </c>
      <c r="I31" s="337">
        <v>0</v>
      </c>
      <c r="J31" s="337">
        <v>47039</v>
      </c>
      <c r="K31" s="337">
        <v>-47039</v>
      </c>
    </row>
    <row r="32" spans="1:11" x14ac:dyDescent="0.35">
      <c r="A32" s="45">
        <v>19</v>
      </c>
      <c r="B32" s="343" t="s">
        <v>971</v>
      </c>
      <c r="C32" s="339">
        <v>7512138</v>
      </c>
      <c r="D32" s="339">
        <v>164063</v>
      </c>
      <c r="E32" s="339">
        <v>7348075</v>
      </c>
      <c r="F32" s="339">
        <v>0</v>
      </c>
      <c r="G32" s="339">
        <v>0</v>
      </c>
      <c r="H32" s="339">
        <v>0</v>
      </c>
      <c r="I32" s="339">
        <v>7512138</v>
      </c>
      <c r="J32" s="339">
        <v>164063</v>
      </c>
      <c r="K32" s="339">
        <v>7348075</v>
      </c>
    </row>
    <row r="33" spans="1:11" x14ac:dyDescent="0.35">
      <c r="A33" s="44">
        <v>20</v>
      </c>
      <c r="B33" s="88" t="s">
        <v>972</v>
      </c>
      <c r="C33" s="337">
        <v>0</v>
      </c>
      <c r="D33" s="337">
        <v>0</v>
      </c>
      <c r="E33" s="337">
        <v>0</v>
      </c>
      <c r="F33" s="337">
        <v>0</v>
      </c>
      <c r="G33" s="337">
        <v>0</v>
      </c>
      <c r="H33" s="337">
        <v>0</v>
      </c>
      <c r="I33" s="337">
        <v>0</v>
      </c>
      <c r="J33" s="337">
        <v>0</v>
      </c>
      <c r="K33" s="337">
        <v>0</v>
      </c>
    </row>
    <row r="34" spans="1:11" x14ac:dyDescent="0.35">
      <c r="A34" s="333"/>
      <c r="B34" s="333" t="s">
        <v>914</v>
      </c>
      <c r="C34" s="334">
        <v>21672393</v>
      </c>
      <c r="D34" s="334">
        <v>134334019</v>
      </c>
      <c r="E34" s="334">
        <v>-112661626</v>
      </c>
      <c r="F34" s="334">
        <v>-21672393</v>
      </c>
      <c r="G34" s="334">
        <v>-134334019</v>
      </c>
      <c r="H34" s="334">
        <v>112661626</v>
      </c>
      <c r="I34" s="334">
        <v>0</v>
      </c>
      <c r="J34" s="334">
        <v>0</v>
      </c>
      <c r="K34" s="334">
        <v>0</v>
      </c>
    </row>
    <row r="35" spans="1:11" x14ac:dyDescent="0.35">
      <c r="A35" s="45">
        <v>26</v>
      </c>
      <c r="B35" s="343" t="s">
        <v>973</v>
      </c>
      <c r="C35" s="339">
        <v>21672393</v>
      </c>
      <c r="D35" s="339">
        <v>134334019</v>
      </c>
      <c r="E35" s="339">
        <v>-112661626</v>
      </c>
      <c r="F35" s="339">
        <v>-21672393</v>
      </c>
      <c r="G35" s="339">
        <v>-134334019</v>
      </c>
      <c r="H35" s="339">
        <v>112661626</v>
      </c>
      <c r="I35" s="339">
        <v>0</v>
      </c>
      <c r="J35" s="339">
        <v>0</v>
      </c>
      <c r="K35" s="339">
        <v>0</v>
      </c>
    </row>
    <row r="36" spans="1:11" x14ac:dyDescent="0.35">
      <c r="A36" s="44">
        <v>27</v>
      </c>
      <c r="B36" s="88" t="s">
        <v>974</v>
      </c>
      <c r="C36" s="337">
        <v>0</v>
      </c>
      <c r="D36" s="337">
        <v>0</v>
      </c>
      <c r="E36" s="337">
        <v>0</v>
      </c>
      <c r="F36" s="337">
        <v>0</v>
      </c>
      <c r="G36" s="337">
        <v>0</v>
      </c>
      <c r="H36" s="337">
        <v>0</v>
      </c>
      <c r="I36" s="337">
        <v>0</v>
      </c>
      <c r="J36" s="337">
        <v>0</v>
      </c>
      <c r="K36" s="337">
        <v>0</v>
      </c>
    </row>
    <row r="37" spans="1:11" x14ac:dyDescent="0.35">
      <c r="A37" s="333"/>
      <c r="B37" s="333" t="s">
        <v>965</v>
      </c>
      <c r="C37" s="334">
        <v>1031044278</v>
      </c>
      <c r="D37" s="334">
        <v>1120266024</v>
      </c>
      <c r="E37" s="334">
        <v>-89221746</v>
      </c>
      <c r="F37" s="334">
        <v>-24541849</v>
      </c>
      <c r="G37" s="334">
        <v>-70844252</v>
      </c>
      <c r="H37" s="334">
        <v>46302403</v>
      </c>
      <c r="I37" s="334">
        <v>1006502429</v>
      </c>
      <c r="J37" s="334">
        <v>1049421772</v>
      </c>
      <c r="K37" s="334">
        <v>-42919343</v>
      </c>
    </row>
  </sheetData>
  <mergeCells count="5">
    <mergeCell ref="A3:A4"/>
    <mergeCell ref="B3:B4"/>
    <mergeCell ref="C3:E3"/>
    <mergeCell ref="F3:H3"/>
    <mergeCell ref="I3:K3"/>
  </mergeCells>
  <conditionalFormatting sqref="A5:B5">
    <cfRule type="containsText" dxfId="74" priority="12" operator="containsText" text="ERROR">
      <formula>NOT(ISERROR(SEARCH("ERROR",A5)))</formula>
    </cfRule>
  </conditionalFormatting>
  <conditionalFormatting sqref="C5:K5">
    <cfRule type="containsText" dxfId="73" priority="11" operator="containsText" text="ERROR">
      <formula>NOT(ISERROR(SEARCH("ERROR",C5)))</formula>
    </cfRule>
  </conditionalFormatting>
  <conditionalFormatting sqref="A6:B6">
    <cfRule type="containsText" dxfId="72" priority="10" operator="containsText" text="ERROR">
      <formula>NOT(ISERROR(SEARCH("ERROR",A6)))</formula>
    </cfRule>
  </conditionalFormatting>
  <conditionalFormatting sqref="C6:K6">
    <cfRule type="containsText" dxfId="71" priority="9" operator="containsText" text="ERROR">
      <formula>NOT(ISERROR(SEARCH("ERROR",C6)))</formula>
    </cfRule>
  </conditionalFormatting>
  <conditionalFormatting sqref="A12:B12">
    <cfRule type="containsText" dxfId="70" priority="8" operator="containsText" text="ERROR">
      <formula>NOT(ISERROR(SEARCH("ERROR",A12)))</formula>
    </cfRule>
  </conditionalFormatting>
  <conditionalFormatting sqref="C12:K12">
    <cfRule type="containsText" dxfId="69" priority="7" operator="containsText" text="ERROR">
      <formula>NOT(ISERROR(SEARCH("ERROR",C12)))</formula>
    </cfRule>
  </conditionalFormatting>
  <conditionalFormatting sqref="A26:B26">
    <cfRule type="containsText" dxfId="68" priority="6" operator="containsText" text="ERROR">
      <formula>NOT(ISERROR(SEARCH("ERROR",A26)))</formula>
    </cfRule>
  </conditionalFormatting>
  <conditionalFormatting sqref="C26:K26">
    <cfRule type="containsText" dxfId="67" priority="5" operator="containsText" text="ERROR">
      <formula>NOT(ISERROR(SEARCH("ERROR",C26)))</formula>
    </cfRule>
  </conditionalFormatting>
  <conditionalFormatting sqref="A34:B34">
    <cfRule type="containsText" dxfId="66" priority="4" operator="containsText" text="ERROR">
      <formula>NOT(ISERROR(SEARCH("ERROR",A34)))</formula>
    </cfRule>
  </conditionalFormatting>
  <conditionalFormatting sqref="C34:K34">
    <cfRule type="containsText" dxfId="65" priority="3" operator="containsText" text="ERROR">
      <formula>NOT(ISERROR(SEARCH("ERROR",C34)))</formula>
    </cfRule>
  </conditionalFormatting>
  <conditionalFormatting sqref="A37:B37">
    <cfRule type="containsText" dxfId="64" priority="2" operator="containsText" text="ERROR">
      <formula>NOT(ISERROR(SEARCH("ERROR",A37)))</formula>
    </cfRule>
  </conditionalFormatting>
  <conditionalFormatting sqref="C37:K37">
    <cfRule type="containsText" dxfId="63" priority="1" operator="containsText" text="ERROR">
      <formula>NOT(ISERROR(SEARCH("ERROR",C37)))</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51AE-A7DF-463F-AC33-D21C7223B1AD}">
  <dimension ref="A1:C13"/>
  <sheetViews>
    <sheetView workbookViewId="0">
      <selection activeCell="E14" sqref="E13:E14"/>
    </sheetView>
  </sheetViews>
  <sheetFormatPr defaultRowHeight="12" x14ac:dyDescent="0.35"/>
  <cols>
    <col min="1" max="1" width="8.7265625" style="365"/>
    <col min="2" max="2" width="29.81640625" style="365" bestFit="1" customWidth="1"/>
    <col min="3" max="3" width="9.81640625" style="365" bestFit="1" customWidth="1"/>
    <col min="4" max="16384" width="8.7265625" style="365"/>
  </cols>
  <sheetData>
    <row r="1" spans="1:3" x14ac:dyDescent="0.35">
      <c r="A1" s="478" t="s">
        <v>1150</v>
      </c>
    </row>
    <row r="3" spans="1:3" ht="24.5" thickBot="1" x14ac:dyDescent="0.4">
      <c r="B3" s="347" t="s">
        <v>917</v>
      </c>
      <c r="C3" s="348" t="s">
        <v>918</v>
      </c>
    </row>
    <row r="4" spans="1:3" x14ac:dyDescent="0.35">
      <c r="B4" s="377" t="s">
        <v>919</v>
      </c>
      <c r="C4" s="378">
        <v>5378887</v>
      </c>
    </row>
    <row r="5" spans="1:3" x14ac:dyDescent="0.35">
      <c r="B5" s="264" t="s">
        <v>920</v>
      </c>
      <c r="C5" s="379">
        <v>-8248343</v>
      </c>
    </row>
    <row r="6" spans="1:3" x14ac:dyDescent="0.35">
      <c r="B6" s="377" t="s">
        <v>921</v>
      </c>
      <c r="C6" s="378">
        <v>-21672393</v>
      </c>
    </row>
    <row r="7" spans="1:3" x14ac:dyDescent="0.35">
      <c r="B7" s="264" t="s">
        <v>922</v>
      </c>
      <c r="C7" s="379">
        <v>0</v>
      </c>
    </row>
    <row r="8" spans="1:3" x14ac:dyDescent="0.35">
      <c r="B8" s="377" t="s">
        <v>923</v>
      </c>
      <c r="C8" s="378">
        <v>0</v>
      </c>
    </row>
    <row r="9" spans="1:3" x14ac:dyDescent="0.35">
      <c r="B9" s="264" t="s">
        <v>924</v>
      </c>
      <c r="C9" s="379">
        <v>0</v>
      </c>
    </row>
    <row r="10" spans="1:3" x14ac:dyDescent="0.35">
      <c r="B10" s="377" t="s">
        <v>925</v>
      </c>
      <c r="C10" s="378">
        <v>0</v>
      </c>
    </row>
    <row r="11" spans="1:3" x14ac:dyDescent="0.35">
      <c r="B11" s="264" t="s">
        <v>926</v>
      </c>
      <c r="C11" s="379">
        <v>0</v>
      </c>
    </row>
    <row r="12" spans="1:3" ht="12.5" thickBot="1" x14ac:dyDescent="0.4">
      <c r="B12" s="380" t="s">
        <v>927</v>
      </c>
      <c r="C12" s="381">
        <v>0</v>
      </c>
    </row>
    <row r="13" spans="1:3" ht="12.5" thickTop="1" x14ac:dyDescent="0.35">
      <c r="B13" s="349" t="s">
        <v>12</v>
      </c>
      <c r="C13" s="382">
        <f>SUM(C4:C12)</f>
        <v>-24541849</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F6A8-697F-4F2B-905B-DC24A8724A93}">
  <dimension ref="A1:G6"/>
  <sheetViews>
    <sheetView workbookViewId="0">
      <selection activeCell="E14" sqref="E13:E14"/>
    </sheetView>
  </sheetViews>
  <sheetFormatPr defaultRowHeight="12" x14ac:dyDescent="0.35"/>
  <cols>
    <col min="1" max="2" width="8.7265625" style="365"/>
    <col min="3" max="3" width="30.54296875" style="365" customWidth="1"/>
    <col min="4" max="4" width="15.81640625" style="365" customWidth="1"/>
    <col min="5" max="5" width="18.54296875" style="365" customWidth="1"/>
    <col min="6" max="6" width="16.6328125" style="365" customWidth="1"/>
    <col min="7" max="7" width="21.90625" style="365" customWidth="1"/>
    <col min="8" max="16384" width="8.7265625" style="365"/>
  </cols>
  <sheetData>
    <row r="1" spans="1:7" x14ac:dyDescent="0.35">
      <c r="A1" s="478" t="s">
        <v>1149</v>
      </c>
    </row>
    <row r="2" spans="1:7" ht="12.5" thickBot="1" x14ac:dyDescent="0.4"/>
    <row r="3" spans="1:7" ht="24.5" thickBot="1" x14ac:dyDescent="0.4">
      <c r="B3" s="383" t="s">
        <v>832</v>
      </c>
      <c r="C3" s="383" t="s">
        <v>204</v>
      </c>
      <c r="D3" s="383" t="s">
        <v>919</v>
      </c>
      <c r="E3" s="383" t="s">
        <v>920</v>
      </c>
      <c r="F3" s="383" t="s">
        <v>921</v>
      </c>
      <c r="G3" s="383" t="s">
        <v>976</v>
      </c>
    </row>
    <row r="4" spans="1:7" x14ac:dyDescent="0.35">
      <c r="B4" s="384">
        <v>1</v>
      </c>
      <c r="C4" s="385" t="s">
        <v>203</v>
      </c>
      <c r="D4" s="390">
        <v>5378887</v>
      </c>
      <c r="E4" s="390">
        <v>-8248343</v>
      </c>
      <c r="F4" s="391" t="s">
        <v>7</v>
      </c>
      <c r="G4" s="392">
        <v>-2869456</v>
      </c>
    </row>
    <row r="5" spans="1:7" ht="12.5" thickBot="1" x14ac:dyDescent="0.4">
      <c r="B5" s="37">
        <v>4</v>
      </c>
      <c r="C5" s="386" t="s">
        <v>963</v>
      </c>
      <c r="D5" s="393" t="s">
        <v>7</v>
      </c>
      <c r="E5" s="394" t="s">
        <v>7</v>
      </c>
      <c r="F5" s="395">
        <v>-21672393</v>
      </c>
      <c r="G5" s="396">
        <v>-21672393</v>
      </c>
    </row>
    <row r="6" spans="1:7" ht="12.5" thickTop="1" x14ac:dyDescent="0.35">
      <c r="B6" s="388"/>
      <c r="C6" s="162" t="s">
        <v>977</v>
      </c>
      <c r="D6" s="389">
        <v>5378887</v>
      </c>
      <c r="E6" s="389">
        <v>-8248343</v>
      </c>
      <c r="F6" s="389">
        <v>-21672393</v>
      </c>
      <c r="G6" s="389">
        <v>-24541849</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A88D1-5FDD-49CF-81D1-B6A8C519E7F6}">
  <dimension ref="A1:C12"/>
  <sheetViews>
    <sheetView workbookViewId="0">
      <selection activeCell="E14" sqref="E13:E14"/>
    </sheetView>
  </sheetViews>
  <sheetFormatPr defaultRowHeight="12" x14ac:dyDescent="0.35"/>
  <cols>
    <col min="1" max="1" width="8.7265625" style="365"/>
    <col min="2" max="2" width="41.36328125" style="365" bestFit="1" customWidth="1"/>
    <col min="3" max="3" width="9.81640625" style="365" bestFit="1" customWidth="1"/>
    <col min="4" max="16384" width="8.7265625" style="365"/>
  </cols>
  <sheetData>
    <row r="1" spans="1:3" x14ac:dyDescent="0.35">
      <c r="A1" s="478" t="s">
        <v>978</v>
      </c>
    </row>
    <row r="3" spans="1:3" ht="24.5" thickBot="1" x14ac:dyDescent="0.4">
      <c r="B3" s="347" t="s">
        <v>932</v>
      </c>
      <c r="C3" s="348" t="s">
        <v>918</v>
      </c>
    </row>
    <row r="4" spans="1:3" x14ac:dyDescent="0.35">
      <c r="B4" s="397" t="s">
        <v>933</v>
      </c>
      <c r="C4" s="398">
        <v>87401767</v>
      </c>
    </row>
    <row r="5" spans="1:3" x14ac:dyDescent="0.35">
      <c r="B5" s="264" t="s">
        <v>924</v>
      </c>
      <c r="C5" s="379">
        <v>0</v>
      </c>
    </row>
    <row r="6" spans="1:3" x14ac:dyDescent="0.35">
      <c r="B6" s="377" t="s">
        <v>934</v>
      </c>
      <c r="C6" s="378">
        <v>0</v>
      </c>
    </row>
    <row r="7" spans="1:3" x14ac:dyDescent="0.35">
      <c r="B7" s="264" t="s">
        <v>922</v>
      </c>
      <c r="C7" s="379">
        <v>-23912000</v>
      </c>
    </row>
    <row r="8" spans="1:3" x14ac:dyDescent="0.35">
      <c r="B8" s="377" t="s">
        <v>935</v>
      </c>
      <c r="C8" s="378">
        <v>0</v>
      </c>
    </row>
    <row r="9" spans="1:3" x14ac:dyDescent="0.35">
      <c r="B9" s="264" t="s">
        <v>925</v>
      </c>
      <c r="C9" s="379">
        <v>0</v>
      </c>
    </row>
    <row r="10" spans="1:3" x14ac:dyDescent="0.35">
      <c r="B10" s="377" t="s">
        <v>936</v>
      </c>
      <c r="C10" s="378">
        <v>0</v>
      </c>
    </row>
    <row r="11" spans="1:3" ht="12.5" thickBot="1" x14ac:dyDescent="0.4">
      <c r="B11" s="399" t="s">
        <v>921</v>
      </c>
      <c r="C11" s="400">
        <v>-134334019</v>
      </c>
    </row>
    <row r="12" spans="1:3" ht="12.5" thickTop="1" x14ac:dyDescent="0.35">
      <c r="B12" s="349" t="s">
        <v>12</v>
      </c>
      <c r="C12" s="382">
        <f>SUM(C4:C11)</f>
        <v>-70844252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69B46-760D-4DE3-8676-5DBD549A087E}">
  <dimension ref="A1:C8"/>
  <sheetViews>
    <sheetView workbookViewId="0">
      <selection activeCell="G23" sqref="G23"/>
    </sheetView>
  </sheetViews>
  <sheetFormatPr defaultRowHeight="12" x14ac:dyDescent="0.35"/>
  <cols>
    <col min="1" max="1" width="8.7265625" style="365"/>
    <col min="2" max="2" width="38.08984375" style="365" bestFit="1" customWidth="1"/>
    <col min="3" max="3" width="10.54296875" style="365" bestFit="1" customWidth="1"/>
    <col min="4" max="16384" width="8.7265625" style="365"/>
  </cols>
  <sheetData>
    <row r="1" spans="1:3" x14ac:dyDescent="0.35">
      <c r="A1" s="264" t="s">
        <v>1285</v>
      </c>
    </row>
    <row r="3" spans="1:3" x14ac:dyDescent="0.35">
      <c r="B3" s="235" t="s">
        <v>68</v>
      </c>
      <c r="C3" s="236" t="s">
        <v>56</v>
      </c>
    </row>
    <row r="4" spans="1:3" x14ac:dyDescent="0.35">
      <c r="B4" s="18" t="s">
        <v>69</v>
      </c>
      <c r="C4" s="79">
        <v>28730571</v>
      </c>
    </row>
    <row r="5" spans="1:3" x14ac:dyDescent="0.35">
      <c r="B5" s="30" t="s">
        <v>70</v>
      </c>
      <c r="C5" s="639">
        <v>-2059095</v>
      </c>
    </row>
    <row r="6" spans="1:3" ht="12.5" thickBot="1" x14ac:dyDescent="0.4">
      <c r="B6" s="640" t="s">
        <v>71</v>
      </c>
      <c r="C6" s="79">
        <v>-6147492</v>
      </c>
    </row>
    <row r="7" spans="1:3" ht="12.5" thickBot="1" x14ac:dyDescent="0.4">
      <c r="B7" s="641" t="s">
        <v>72</v>
      </c>
      <c r="C7" s="26">
        <v>20523984</v>
      </c>
    </row>
    <row r="8" spans="1:3" x14ac:dyDescent="0.35">
      <c r="C8" s="93"/>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AB4AD-F15C-415A-BF62-945554EB2DEE}">
  <dimension ref="A1:L9"/>
  <sheetViews>
    <sheetView zoomScale="80" zoomScaleNormal="80" workbookViewId="0">
      <selection activeCell="E14" sqref="E13:E14"/>
    </sheetView>
  </sheetViews>
  <sheetFormatPr defaultRowHeight="12" x14ac:dyDescent="0.35"/>
  <cols>
    <col min="1" max="1" width="8.7265625" style="365"/>
    <col min="2" max="2" width="2.81640625" style="365" customWidth="1"/>
    <col min="3" max="3" width="26.54296875" style="365" customWidth="1"/>
    <col min="4" max="12" width="12.6328125" style="365" customWidth="1"/>
    <col min="13" max="16384" width="8.7265625" style="365"/>
  </cols>
  <sheetData>
    <row r="1" spans="1:12" x14ac:dyDescent="0.35">
      <c r="A1" s="478" t="s">
        <v>1148</v>
      </c>
    </row>
    <row r="2" spans="1:12" ht="12.5" thickBot="1" x14ac:dyDescent="0.4"/>
    <row r="3" spans="1:12" ht="60.5" thickBot="1" x14ac:dyDescent="0.4">
      <c r="B3" s="383" t="s">
        <v>832</v>
      </c>
      <c r="C3" s="383" t="s">
        <v>928</v>
      </c>
      <c r="D3" s="383" t="s">
        <v>933</v>
      </c>
      <c r="E3" s="383" t="s">
        <v>924</v>
      </c>
      <c r="F3" s="383" t="s">
        <v>934</v>
      </c>
      <c r="G3" s="383" t="s">
        <v>922</v>
      </c>
      <c r="H3" s="383" t="s">
        <v>935</v>
      </c>
      <c r="I3" s="383" t="s">
        <v>925</v>
      </c>
      <c r="J3" s="383" t="s">
        <v>936</v>
      </c>
      <c r="K3" s="383" t="s">
        <v>921</v>
      </c>
      <c r="L3" s="383" t="s">
        <v>938</v>
      </c>
    </row>
    <row r="4" spans="1:12" x14ac:dyDescent="0.35">
      <c r="B4" s="401">
        <v>1</v>
      </c>
      <c r="C4" s="402" t="s">
        <v>203</v>
      </c>
      <c r="D4" s="378">
        <v>77086561</v>
      </c>
      <c r="E4" s="378">
        <v>0</v>
      </c>
      <c r="F4" s="378">
        <v>0</v>
      </c>
      <c r="G4" s="378">
        <v>0</v>
      </c>
      <c r="H4" s="378">
        <v>0</v>
      </c>
      <c r="I4" s="378">
        <v>0</v>
      </c>
      <c r="J4" s="378">
        <v>0</v>
      </c>
      <c r="K4" s="378">
        <v>-134266094</v>
      </c>
      <c r="L4" s="378">
        <v>-57179533</v>
      </c>
    </row>
    <row r="5" spans="1:12" x14ac:dyDescent="0.35">
      <c r="B5" s="403">
        <v>2</v>
      </c>
      <c r="C5" s="404" t="s">
        <v>822</v>
      </c>
      <c r="D5" s="405">
        <v>8110744</v>
      </c>
      <c r="E5" s="405">
        <v>0</v>
      </c>
      <c r="F5" s="405">
        <v>0</v>
      </c>
      <c r="G5" s="405">
        <v>-23912000</v>
      </c>
      <c r="H5" s="405">
        <v>0</v>
      </c>
      <c r="I5" s="405">
        <v>0</v>
      </c>
      <c r="J5" s="405">
        <v>0</v>
      </c>
      <c r="K5" s="405">
        <v>-67925</v>
      </c>
      <c r="L5" s="405">
        <v>-15869181</v>
      </c>
    </row>
    <row r="6" spans="1:12" x14ac:dyDescent="0.35">
      <c r="B6" s="401">
        <v>3</v>
      </c>
      <c r="C6" s="402" t="s">
        <v>962</v>
      </c>
      <c r="D6" s="378">
        <v>0</v>
      </c>
      <c r="E6" s="378">
        <v>0</v>
      </c>
      <c r="F6" s="378">
        <v>0</v>
      </c>
      <c r="G6" s="378">
        <v>0</v>
      </c>
      <c r="H6" s="378">
        <v>0</v>
      </c>
      <c r="I6" s="378">
        <v>0</v>
      </c>
      <c r="J6" s="378">
        <v>0</v>
      </c>
      <c r="K6" s="378">
        <v>0</v>
      </c>
      <c r="L6" s="378">
        <v>0</v>
      </c>
    </row>
    <row r="7" spans="1:12" ht="24" x14ac:dyDescent="0.35">
      <c r="B7" s="403">
        <v>4</v>
      </c>
      <c r="C7" s="404" t="s">
        <v>963</v>
      </c>
      <c r="D7" s="405">
        <v>2204462</v>
      </c>
      <c r="E7" s="405">
        <v>0</v>
      </c>
      <c r="F7" s="405">
        <v>0</v>
      </c>
      <c r="G7" s="405">
        <v>0</v>
      </c>
      <c r="H7" s="405">
        <v>0</v>
      </c>
      <c r="I7" s="405">
        <v>0</v>
      </c>
      <c r="J7" s="405">
        <v>0</v>
      </c>
      <c r="K7" s="405">
        <v>0</v>
      </c>
      <c r="L7" s="405">
        <v>2204462</v>
      </c>
    </row>
    <row r="8" spans="1:12" ht="24" x14ac:dyDescent="0.35">
      <c r="B8" s="401">
        <v>5</v>
      </c>
      <c r="C8" s="402" t="s">
        <v>964</v>
      </c>
      <c r="D8" s="378">
        <v>0</v>
      </c>
      <c r="E8" s="378">
        <v>0</v>
      </c>
      <c r="F8" s="378">
        <v>0</v>
      </c>
      <c r="G8" s="378">
        <v>0</v>
      </c>
      <c r="H8" s="378">
        <v>0</v>
      </c>
      <c r="I8" s="378">
        <v>0</v>
      </c>
      <c r="J8" s="378">
        <v>0</v>
      </c>
      <c r="K8" s="378">
        <v>0</v>
      </c>
      <c r="L8" s="378">
        <v>0</v>
      </c>
    </row>
    <row r="9" spans="1:12" x14ac:dyDescent="0.35">
      <c r="B9" s="333"/>
      <c r="C9" s="333" t="s">
        <v>977</v>
      </c>
      <c r="D9" s="357">
        <v>87401767</v>
      </c>
      <c r="E9" s="357">
        <v>0</v>
      </c>
      <c r="F9" s="357">
        <v>0</v>
      </c>
      <c r="G9" s="357">
        <v>-23912000</v>
      </c>
      <c r="H9" s="357">
        <v>0</v>
      </c>
      <c r="I9" s="357">
        <v>0</v>
      </c>
      <c r="J9" s="357">
        <v>0</v>
      </c>
      <c r="K9" s="357">
        <v>-134334019</v>
      </c>
      <c r="L9" s="357">
        <v>-70844252</v>
      </c>
    </row>
  </sheetData>
  <conditionalFormatting sqref="B9:C9">
    <cfRule type="containsText" dxfId="62" priority="1" operator="containsText" text="ERROR">
      <formula>NOT(ISERROR(SEARCH("ERROR",B9)))</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80FCA-B80D-4349-8D6C-856F78CEB164}">
  <dimension ref="A1:C16"/>
  <sheetViews>
    <sheetView zoomScale="80" zoomScaleNormal="80" workbookViewId="0">
      <selection activeCell="E14" sqref="E13:E14"/>
    </sheetView>
  </sheetViews>
  <sheetFormatPr defaultRowHeight="12" x14ac:dyDescent="0.35"/>
  <cols>
    <col min="1" max="1" width="8.7265625" style="365"/>
    <col min="2" max="2" width="50.453125" style="365" customWidth="1"/>
    <col min="3" max="3" width="10.54296875" style="365" bestFit="1" customWidth="1"/>
    <col min="4" max="16384" width="8.7265625" style="365"/>
  </cols>
  <sheetData>
    <row r="1" spans="1:3" s="365" customFormat="1" x14ac:dyDescent="0.35">
      <c r="A1" s="478" t="s">
        <v>1147</v>
      </c>
    </row>
    <row r="2" spans="1:3" s="365" customFormat="1" ht="12.5" thickBot="1" x14ac:dyDescent="0.4"/>
    <row r="3" spans="1:3" s="365" customFormat="1" ht="36" x14ac:dyDescent="0.35">
      <c r="B3" s="335"/>
      <c r="C3" s="335" t="s">
        <v>939</v>
      </c>
    </row>
    <row r="4" spans="1:3" s="365" customFormat="1" x14ac:dyDescent="0.35">
      <c r="B4" s="88" t="s">
        <v>941</v>
      </c>
      <c r="C4" s="361">
        <v>-23310058</v>
      </c>
    </row>
    <row r="5" spans="1:3" s="365" customFormat="1" x14ac:dyDescent="0.35">
      <c r="B5" s="343" t="s">
        <v>942</v>
      </c>
      <c r="C5" s="363">
        <v>0</v>
      </c>
    </row>
    <row r="6" spans="1:3" s="365" customFormat="1" ht="36" x14ac:dyDescent="0.35">
      <c r="B6" s="336" t="s">
        <v>943</v>
      </c>
      <c r="C6" s="361">
        <v>-22325728</v>
      </c>
    </row>
    <row r="7" spans="1:3" s="365" customFormat="1" ht="24" x14ac:dyDescent="0.35">
      <c r="B7" s="338" t="s">
        <v>944</v>
      </c>
      <c r="C7" s="363">
        <v>0</v>
      </c>
    </row>
    <row r="8" spans="1:3" s="365" customFormat="1" x14ac:dyDescent="0.35">
      <c r="B8" s="88" t="s">
        <v>945</v>
      </c>
      <c r="C8" s="361">
        <v>0</v>
      </c>
    </row>
    <row r="9" spans="1:3" s="365" customFormat="1" x14ac:dyDescent="0.35">
      <c r="B9" s="343" t="s">
        <v>946</v>
      </c>
      <c r="C9" s="363">
        <v>0</v>
      </c>
    </row>
    <row r="10" spans="1:3" s="365" customFormat="1" x14ac:dyDescent="0.35">
      <c r="B10" s="88" t="s">
        <v>947</v>
      </c>
      <c r="C10" s="361">
        <v>0</v>
      </c>
    </row>
    <row r="11" spans="1:3" s="365" customFormat="1" x14ac:dyDescent="0.35">
      <c r="B11" s="343" t="s">
        <v>933</v>
      </c>
      <c r="C11" s="363">
        <v>7512138</v>
      </c>
    </row>
    <row r="12" spans="1:3" s="365" customFormat="1" x14ac:dyDescent="0.35">
      <c r="B12" s="88" t="s">
        <v>948</v>
      </c>
      <c r="C12" s="361">
        <v>0</v>
      </c>
    </row>
    <row r="13" spans="1:3" s="365" customFormat="1" x14ac:dyDescent="0.35">
      <c r="B13" s="343" t="s">
        <v>949</v>
      </c>
      <c r="C13" s="363">
        <v>0</v>
      </c>
    </row>
    <row r="14" spans="1:3" s="365" customFormat="1" x14ac:dyDescent="0.35">
      <c r="B14" s="88" t="s">
        <v>950</v>
      </c>
      <c r="C14" s="361">
        <v>0</v>
      </c>
    </row>
    <row r="15" spans="1:3" s="365" customFormat="1" x14ac:dyDescent="0.35">
      <c r="B15" s="343" t="s">
        <v>951</v>
      </c>
      <c r="C15" s="363">
        <v>-4795695</v>
      </c>
    </row>
    <row r="16" spans="1:3" s="365" customFormat="1" x14ac:dyDescent="0.35">
      <c r="B16" s="333" t="s">
        <v>940</v>
      </c>
      <c r="C16" s="357">
        <v>-42919343</v>
      </c>
    </row>
  </sheetData>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9A799-319F-4A32-9897-F4A79E8E24FC}">
  <dimension ref="A1:Q9"/>
  <sheetViews>
    <sheetView zoomScale="80" zoomScaleNormal="80" workbookViewId="0">
      <selection activeCell="E14" sqref="E13:E14"/>
    </sheetView>
  </sheetViews>
  <sheetFormatPr defaultRowHeight="12" x14ac:dyDescent="0.35"/>
  <cols>
    <col min="1" max="2" width="8.7265625" style="365"/>
    <col min="3" max="3" width="26.26953125" style="365" customWidth="1"/>
    <col min="4" max="4" width="10.54296875" style="365" bestFit="1" customWidth="1"/>
    <col min="5" max="5" width="1.26953125" style="365" customWidth="1"/>
    <col min="6" max="6" width="10.54296875" style="365" bestFit="1" customWidth="1"/>
    <col min="7" max="7" width="8.7265625" style="365"/>
    <col min="8" max="8" width="25.90625" style="365" customWidth="1"/>
    <col min="9" max="9" width="20.08984375" style="365" customWidth="1"/>
    <col min="10" max="10" width="20.36328125" style="365" customWidth="1"/>
    <col min="11" max="16" width="8.7265625" style="365"/>
    <col min="17" max="17" width="9.6328125" style="365" bestFit="1" customWidth="1"/>
    <col min="18" max="16384" width="8.7265625" style="365"/>
  </cols>
  <sheetData>
    <row r="1" spans="1:17" x14ac:dyDescent="0.35">
      <c r="A1" s="478" t="s">
        <v>1146</v>
      </c>
    </row>
    <row r="2" spans="1:17" ht="12.5" thickBot="1" x14ac:dyDescent="0.4"/>
    <row r="3" spans="1:17" ht="72" x14ac:dyDescent="0.35">
      <c r="B3" s="335" t="s">
        <v>832</v>
      </c>
      <c r="C3" s="335" t="s">
        <v>192</v>
      </c>
      <c r="D3" s="335" t="s">
        <v>979</v>
      </c>
      <c r="E3" s="366"/>
      <c r="F3" s="359" t="s">
        <v>941</v>
      </c>
      <c r="G3" s="359" t="s">
        <v>942</v>
      </c>
      <c r="H3" s="359" t="s">
        <v>943</v>
      </c>
      <c r="I3" s="359" t="s">
        <v>944</v>
      </c>
      <c r="J3" s="359" t="s">
        <v>945</v>
      </c>
      <c r="K3" s="359" t="s">
        <v>946</v>
      </c>
      <c r="L3" s="359" t="s">
        <v>947</v>
      </c>
      <c r="M3" s="359" t="s">
        <v>933</v>
      </c>
      <c r="N3" s="359" t="s">
        <v>948</v>
      </c>
      <c r="O3" s="359" t="s">
        <v>949</v>
      </c>
      <c r="P3" s="359" t="s">
        <v>950</v>
      </c>
      <c r="Q3" s="359" t="s">
        <v>951</v>
      </c>
    </row>
    <row r="4" spans="1:17" x14ac:dyDescent="0.35">
      <c r="B4" s="88">
        <v>1</v>
      </c>
      <c r="C4" s="360" t="s">
        <v>203</v>
      </c>
      <c r="D4" s="361">
        <v>-27109833</v>
      </c>
      <c r="E4" s="367" t="s">
        <v>954</v>
      </c>
      <c r="F4" s="362">
        <v>0</v>
      </c>
      <c r="G4" s="362">
        <v>0</v>
      </c>
      <c r="H4" s="362">
        <v>-22325728</v>
      </c>
      <c r="I4" s="362">
        <v>0</v>
      </c>
      <c r="J4" s="362">
        <v>0</v>
      </c>
      <c r="K4" s="362">
        <v>0</v>
      </c>
      <c r="L4" s="362">
        <v>0</v>
      </c>
      <c r="M4" s="362">
        <v>0</v>
      </c>
      <c r="N4" s="362">
        <v>0</v>
      </c>
      <c r="O4" s="362">
        <v>0</v>
      </c>
      <c r="P4" s="362">
        <v>0</v>
      </c>
      <c r="Q4" s="362">
        <v>-4784105</v>
      </c>
    </row>
    <row r="5" spans="1:17" x14ac:dyDescent="0.35">
      <c r="B5" s="343">
        <v>2</v>
      </c>
      <c r="C5" s="112" t="s">
        <v>822</v>
      </c>
      <c r="D5" s="363">
        <v>4257467</v>
      </c>
      <c r="E5" s="367" t="s">
        <v>954</v>
      </c>
      <c r="F5" s="364">
        <v>0</v>
      </c>
      <c r="G5" s="364">
        <v>0</v>
      </c>
      <c r="H5" s="364">
        <v>0</v>
      </c>
      <c r="I5" s="364">
        <v>0</v>
      </c>
      <c r="J5" s="364">
        <v>0</v>
      </c>
      <c r="K5" s="364">
        <v>0</v>
      </c>
      <c r="L5" s="364">
        <v>0</v>
      </c>
      <c r="M5" s="364">
        <v>7512138</v>
      </c>
      <c r="N5" s="364">
        <v>0</v>
      </c>
      <c r="O5" s="364">
        <v>0</v>
      </c>
      <c r="P5" s="364">
        <v>0</v>
      </c>
      <c r="Q5" s="364">
        <v>-3254671</v>
      </c>
    </row>
    <row r="6" spans="1:17" x14ac:dyDescent="0.35">
      <c r="B6" s="88">
        <v>3</v>
      </c>
      <c r="C6" s="360" t="s">
        <v>962</v>
      </c>
      <c r="D6" s="361">
        <v>-23310058</v>
      </c>
      <c r="E6" s="367" t="s">
        <v>954</v>
      </c>
      <c r="F6" s="362">
        <v>-23310058</v>
      </c>
      <c r="G6" s="362">
        <v>0</v>
      </c>
      <c r="H6" s="362">
        <v>0</v>
      </c>
      <c r="I6" s="362">
        <v>0</v>
      </c>
      <c r="J6" s="362">
        <v>0</v>
      </c>
      <c r="K6" s="362">
        <v>0</v>
      </c>
      <c r="L6" s="362">
        <v>0</v>
      </c>
      <c r="M6" s="362">
        <v>0</v>
      </c>
      <c r="N6" s="362">
        <v>0</v>
      </c>
      <c r="O6" s="362">
        <v>0</v>
      </c>
      <c r="P6" s="362">
        <v>0</v>
      </c>
      <c r="Q6" s="362">
        <v>0</v>
      </c>
    </row>
    <row r="7" spans="1:17" ht="24" x14ac:dyDescent="0.35">
      <c r="B7" s="343">
        <v>4</v>
      </c>
      <c r="C7" s="112" t="s">
        <v>963</v>
      </c>
      <c r="D7" s="363">
        <v>2223081</v>
      </c>
      <c r="E7" s="367" t="s">
        <v>954</v>
      </c>
      <c r="F7" s="364">
        <v>0</v>
      </c>
      <c r="G7" s="364">
        <v>0</v>
      </c>
      <c r="H7" s="364">
        <v>0</v>
      </c>
      <c r="I7" s="364">
        <v>0</v>
      </c>
      <c r="J7" s="364">
        <v>0</v>
      </c>
      <c r="K7" s="364">
        <v>0</v>
      </c>
      <c r="L7" s="364">
        <v>0</v>
      </c>
      <c r="M7" s="364">
        <v>0</v>
      </c>
      <c r="N7" s="364">
        <v>0</v>
      </c>
      <c r="O7" s="364">
        <v>0</v>
      </c>
      <c r="P7" s="364">
        <v>0</v>
      </c>
      <c r="Q7" s="364">
        <v>2223081</v>
      </c>
    </row>
    <row r="8" spans="1:17" ht="24" x14ac:dyDescent="0.35">
      <c r="B8" s="88">
        <v>5</v>
      </c>
      <c r="C8" s="360" t="s">
        <v>964</v>
      </c>
      <c r="D8" s="361">
        <v>1020000</v>
      </c>
      <c r="E8" s="367" t="s">
        <v>954</v>
      </c>
      <c r="F8" s="362">
        <v>0</v>
      </c>
      <c r="G8" s="362">
        <v>0</v>
      </c>
      <c r="H8" s="362">
        <v>0</v>
      </c>
      <c r="I8" s="362">
        <v>0</v>
      </c>
      <c r="J8" s="362">
        <v>0</v>
      </c>
      <c r="K8" s="362">
        <v>0</v>
      </c>
      <c r="L8" s="362">
        <v>0</v>
      </c>
      <c r="M8" s="362">
        <v>0</v>
      </c>
      <c r="N8" s="362">
        <v>0</v>
      </c>
      <c r="O8" s="362">
        <v>0</v>
      </c>
      <c r="P8" s="362">
        <v>0</v>
      </c>
      <c r="Q8" s="362">
        <v>1020000</v>
      </c>
    </row>
    <row r="9" spans="1:17" x14ac:dyDescent="0.35">
      <c r="B9" s="340"/>
      <c r="C9" s="333" t="s">
        <v>980</v>
      </c>
      <c r="D9" s="357">
        <v>-42919343</v>
      </c>
      <c r="E9" s="358"/>
      <c r="F9" s="357">
        <v>-23310058</v>
      </c>
      <c r="G9" s="357">
        <v>0</v>
      </c>
      <c r="H9" s="357">
        <v>-22325728</v>
      </c>
      <c r="I9" s="357">
        <v>0</v>
      </c>
      <c r="J9" s="357">
        <v>0</v>
      </c>
      <c r="K9" s="357">
        <v>0</v>
      </c>
      <c r="L9" s="357">
        <v>0</v>
      </c>
      <c r="M9" s="357">
        <v>7512138</v>
      </c>
      <c r="N9" s="357">
        <v>0</v>
      </c>
      <c r="O9" s="357">
        <v>0</v>
      </c>
      <c r="P9" s="357">
        <v>0</v>
      </c>
      <c r="Q9" s="357">
        <v>-4795695</v>
      </c>
    </row>
  </sheetData>
  <conditionalFormatting sqref="E4:E8">
    <cfRule type="containsText" dxfId="61" priority="1" operator="containsText" text="E">
      <formula>NOT(ISERROR(SEARCH("E",E4)))</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7F655-3C59-4996-99E6-5B1C2958F170}">
  <dimension ref="A1:P36"/>
  <sheetViews>
    <sheetView zoomScale="80" zoomScaleNormal="80" workbookViewId="0">
      <selection activeCell="E14" sqref="E13:E14"/>
    </sheetView>
  </sheetViews>
  <sheetFormatPr defaultRowHeight="12" x14ac:dyDescent="0.35"/>
  <cols>
    <col min="1" max="1" width="4.08984375" style="365" customWidth="1"/>
    <col min="2" max="2" width="27.6328125" style="365" customWidth="1"/>
    <col min="3" max="3" width="10.54296875" style="365" bestFit="1" customWidth="1"/>
    <col min="4" max="4" width="0.453125" style="365" customWidth="1"/>
    <col min="5" max="5" width="10.54296875" style="365" bestFit="1" customWidth="1"/>
    <col min="6" max="6" width="8.36328125" style="365" bestFit="1" customWidth="1"/>
    <col min="7" max="7" width="24.453125" style="365" bestFit="1" customWidth="1"/>
    <col min="8" max="8" width="16.54296875" style="365" bestFit="1" customWidth="1"/>
    <col min="9" max="9" width="18.08984375" style="365" bestFit="1" customWidth="1"/>
    <col min="10" max="10" width="8.36328125" style="365" bestFit="1" customWidth="1"/>
    <col min="11" max="11" width="10.36328125" style="365" bestFit="1" customWidth="1"/>
    <col min="12" max="12" width="9" style="365" bestFit="1" customWidth="1"/>
    <col min="13" max="13" width="7.1796875" style="365" bestFit="1" customWidth="1"/>
    <col min="14" max="14" width="8.26953125" style="365" bestFit="1" customWidth="1"/>
    <col min="15" max="15" width="7.1796875" style="365" bestFit="1" customWidth="1"/>
    <col min="16" max="16" width="9.6328125" style="365" bestFit="1" customWidth="1"/>
    <col min="17" max="16384" width="8.7265625" style="365"/>
  </cols>
  <sheetData>
    <row r="1" spans="1:16" x14ac:dyDescent="0.35">
      <c r="A1" s="478" t="s">
        <v>1145</v>
      </c>
    </row>
    <row r="2" spans="1:16" ht="12.5" thickBot="1" x14ac:dyDescent="0.4"/>
    <row r="3" spans="1:16" ht="72.5" thickBot="1" x14ac:dyDescent="0.4">
      <c r="A3" s="335" t="s">
        <v>206</v>
      </c>
      <c r="B3" s="335" t="s">
        <v>427</v>
      </c>
      <c r="C3" s="335" t="s">
        <v>981</v>
      </c>
      <c r="D3" s="366"/>
      <c r="E3" s="359" t="s">
        <v>941</v>
      </c>
      <c r="F3" s="359" t="s">
        <v>942</v>
      </c>
      <c r="G3" s="359" t="s">
        <v>943</v>
      </c>
      <c r="H3" s="359" t="s">
        <v>944</v>
      </c>
      <c r="I3" s="359" t="s">
        <v>945</v>
      </c>
      <c r="J3" s="359" t="s">
        <v>946</v>
      </c>
      <c r="K3" s="359" t="s">
        <v>947</v>
      </c>
      <c r="L3" s="359" t="s">
        <v>933</v>
      </c>
      <c r="M3" s="359" t="s">
        <v>948</v>
      </c>
      <c r="N3" s="359" t="s">
        <v>949</v>
      </c>
      <c r="O3" s="359" t="s">
        <v>950</v>
      </c>
      <c r="P3" s="359" t="s">
        <v>951</v>
      </c>
    </row>
    <row r="4" spans="1:16" x14ac:dyDescent="0.35">
      <c r="A4" s="335"/>
      <c r="B4" s="335" t="s">
        <v>897</v>
      </c>
      <c r="C4" s="335"/>
      <c r="D4" s="366"/>
      <c r="E4" s="359"/>
      <c r="F4" s="359"/>
      <c r="G4" s="359"/>
      <c r="H4" s="359"/>
      <c r="I4" s="359"/>
      <c r="J4" s="359"/>
      <c r="K4" s="359"/>
      <c r="L4" s="359"/>
      <c r="M4" s="359"/>
      <c r="N4" s="359"/>
      <c r="O4" s="359"/>
      <c r="P4" s="359"/>
    </row>
    <row r="5" spans="1:16" x14ac:dyDescent="0.35">
      <c r="A5" s="340"/>
      <c r="B5" s="333" t="s">
        <v>385</v>
      </c>
      <c r="C5" s="357">
        <v>-14867500</v>
      </c>
      <c r="D5" s="358"/>
      <c r="E5" s="357">
        <v>-15387500</v>
      </c>
      <c r="F5" s="357">
        <v>0</v>
      </c>
      <c r="G5" s="357">
        <v>0</v>
      </c>
      <c r="H5" s="357">
        <v>0</v>
      </c>
      <c r="I5" s="357">
        <v>0</v>
      </c>
      <c r="J5" s="357">
        <v>0</v>
      </c>
      <c r="K5" s="357">
        <v>0</v>
      </c>
      <c r="L5" s="357">
        <v>0</v>
      </c>
      <c r="M5" s="357">
        <v>0</v>
      </c>
      <c r="N5" s="357">
        <v>0</v>
      </c>
      <c r="O5" s="357">
        <v>0</v>
      </c>
      <c r="P5" s="357">
        <v>520000</v>
      </c>
    </row>
    <row r="6" spans="1:16" x14ac:dyDescent="0.35">
      <c r="A6" s="88">
        <v>1</v>
      </c>
      <c r="B6" s="360" t="s">
        <v>966</v>
      </c>
      <c r="C6" s="361">
        <v>0</v>
      </c>
      <c r="D6" s="367"/>
      <c r="E6" s="362">
        <v>0</v>
      </c>
      <c r="F6" s="362">
        <v>0</v>
      </c>
      <c r="G6" s="362">
        <v>0</v>
      </c>
      <c r="H6" s="362">
        <v>0</v>
      </c>
      <c r="I6" s="362">
        <v>0</v>
      </c>
      <c r="J6" s="362">
        <v>0</v>
      </c>
      <c r="K6" s="362">
        <v>0</v>
      </c>
      <c r="L6" s="362">
        <v>0</v>
      </c>
      <c r="M6" s="362">
        <v>0</v>
      </c>
      <c r="N6" s="362">
        <v>0</v>
      </c>
      <c r="O6" s="362">
        <v>0</v>
      </c>
      <c r="P6" s="362">
        <v>0</v>
      </c>
    </row>
    <row r="7" spans="1:16" x14ac:dyDescent="0.35">
      <c r="A7" s="343">
        <v>2</v>
      </c>
      <c r="B7" s="112" t="s">
        <v>432</v>
      </c>
      <c r="C7" s="363">
        <v>-14867500</v>
      </c>
      <c r="D7" s="367"/>
      <c r="E7" s="364">
        <v>-15387500</v>
      </c>
      <c r="F7" s="364">
        <v>0</v>
      </c>
      <c r="G7" s="364">
        <v>0</v>
      </c>
      <c r="H7" s="364">
        <v>0</v>
      </c>
      <c r="I7" s="364">
        <v>0</v>
      </c>
      <c r="J7" s="364">
        <v>0</v>
      </c>
      <c r="K7" s="364">
        <v>0</v>
      </c>
      <c r="L7" s="364">
        <v>0</v>
      </c>
      <c r="M7" s="364">
        <v>0</v>
      </c>
      <c r="N7" s="364">
        <v>0</v>
      </c>
      <c r="O7" s="364">
        <v>0</v>
      </c>
      <c r="P7" s="364">
        <v>520000</v>
      </c>
    </row>
    <row r="8" spans="1:16" x14ac:dyDescent="0.35">
      <c r="A8" s="88">
        <v>3</v>
      </c>
      <c r="B8" s="360" t="s">
        <v>428</v>
      </c>
      <c r="C8" s="361">
        <v>0</v>
      </c>
      <c r="D8" s="367"/>
      <c r="E8" s="362">
        <v>0</v>
      </c>
      <c r="F8" s="362">
        <v>0</v>
      </c>
      <c r="G8" s="362">
        <v>0</v>
      </c>
      <c r="H8" s="362">
        <v>0</v>
      </c>
      <c r="I8" s="362">
        <v>0</v>
      </c>
      <c r="J8" s="362">
        <v>0</v>
      </c>
      <c r="K8" s="362">
        <v>0</v>
      </c>
      <c r="L8" s="362">
        <v>0</v>
      </c>
      <c r="M8" s="362">
        <v>0</v>
      </c>
      <c r="N8" s="362">
        <v>0</v>
      </c>
      <c r="O8" s="362">
        <v>0</v>
      </c>
      <c r="P8" s="362">
        <v>0</v>
      </c>
    </row>
    <row r="9" spans="1:16" ht="24" x14ac:dyDescent="0.35">
      <c r="A9" s="343">
        <v>4</v>
      </c>
      <c r="B9" s="112" t="s">
        <v>439</v>
      </c>
      <c r="C9" s="363">
        <v>0</v>
      </c>
      <c r="D9" s="367"/>
      <c r="E9" s="364">
        <v>0</v>
      </c>
      <c r="F9" s="364">
        <v>0</v>
      </c>
      <c r="G9" s="364">
        <v>0</v>
      </c>
      <c r="H9" s="364">
        <v>0</v>
      </c>
      <c r="I9" s="364">
        <v>0</v>
      </c>
      <c r="J9" s="364">
        <v>0</v>
      </c>
      <c r="K9" s="364">
        <v>0</v>
      </c>
      <c r="L9" s="364">
        <v>0</v>
      </c>
      <c r="M9" s="364">
        <v>0</v>
      </c>
      <c r="N9" s="364">
        <v>0</v>
      </c>
      <c r="O9" s="364">
        <v>0</v>
      </c>
      <c r="P9" s="364">
        <v>0</v>
      </c>
    </row>
    <row r="10" spans="1:16" ht="24" x14ac:dyDescent="0.35">
      <c r="A10" s="88">
        <v>13</v>
      </c>
      <c r="B10" s="360" t="s">
        <v>967</v>
      </c>
      <c r="C10" s="361">
        <v>0</v>
      </c>
      <c r="D10" s="367"/>
      <c r="E10" s="362">
        <v>0</v>
      </c>
      <c r="F10" s="362">
        <v>0</v>
      </c>
      <c r="G10" s="362">
        <v>0</v>
      </c>
      <c r="H10" s="362">
        <v>0</v>
      </c>
      <c r="I10" s="362">
        <v>0</v>
      </c>
      <c r="J10" s="362">
        <v>0</v>
      </c>
      <c r="K10" s="362">
        <v>0</v>
      </c>
      <c r="L10" s="362">
        <v>0</v>
      </c>
      <c r="M10" s="362">
        <v>0</v>
      </c>
      <c r="N10" s="362">
        <v>0</v>
      </c>
      <c r="O10" s="362">
        <v>0</v>
      </c>
      <c r="P10" s="362">
        <v>0</v>
      </c>
    </row>
    <row r="11" spans="1:16" x14ac:dyDescent="0.35">
      <c r="A11" s="340"/>
      <c r="B11" s="333" t="s">
        <v>787</v>
      </c>
      <c r="C11" s="357">
        <v>-3942656</v>
      </c>
      <c r="D11" s="358"/>
      <c r="E11" s="357">
        <v>-7430369</v>
      </c>
      <c r="F11" s="357">
        <v>0</v>
      </c>
      <c r="G11" s="357">
        <v>0</v>
      </c>
      <c r="H11" s="357">
        <v>0</v>
      </c>
      <c r="I11" s="357">
        <v>0</v>
      </c>
      <c r="J11" s="357">
        <v>0</v>
      </c>
      <c r="K11" s="357">
        <v>0</v>
      </c>
      <c r="L11" s="357">
        <v>0</v>
      </c>
      <c r="M11" s="357">
        <v>0</v>
      </c>
      <c r="N11" s="357">
        <v>0</v>
      </c>
      <c r="O11" s="357">
        <v>0</v>
      </c>
      <c r="P11" s="357">
        <v>3487713</v>
      </c>
    </row>
    <row r="12" spans="1:16" ht="24" x14ac:dyDescent="0.35">
      <c r="A12" s="343">
        <v>5</v>
      </c>
      <c r="B12" s="112" t="s">
        <v>804</v>
      </c>
      <c r="C12" s="363">
        <v>0</v>
      </c>
      <c r="D12" s="367"/>
      <c r="E12" s="364">
        <v>0</v>
      </c>
      <c r="F12" s="364">
        <v>0</v>
      </c>
      <c r="G12" s="364">
        <v>0</v>
      </c>
      <c r="H12" s="364">
        <v>0</v>
      </c>
      <c r="I12" s="364">
        <v>0</v>
      </c>
      <c r="J12" s="364">
        <v>0</v>
      </c>
      <c r="K12" s="364">
        <v>0</v>
      </c>
      <c r="L12" s="364">
        <v>0</v>
      </c>
      <c r="M12" s="364">
        <v>0</v>
      </c>
      <c r="N12" s="364">
        <v>0</v>
      </c>
      <c r="O12" s="364">
        <v>0</v>
      </c>
      <c r="P12" s="364">
        <v>0</v>
      </c>
    </row>
    <row r="13" spans="1:16" x14ac:dyDescent="0.35">
      <c r="A13" s="88">
        <v>6</v>
      </c>
      <c r="B13" s="360" t="s">
        <v>805</v>
      </c>
      <c r="C13" s="361">
        <v>0</v>
      </c>
      <c r="D13" s="367"/>
      <c r="E13" s="362">
        <v>0</v>
      </c>
      <c r="F13" s="362">
        <v>0</v>
      </c>
      <c r="G13" s="362">
        <v>0</v>
      </c>
      <c r="H13" s="362">
        <v>0</v>
      </c>
      <c r="I13" s="362">
        <v>0</v>
      </c>
      <c r="J13" s="362">
        <v>0</v>
      </c>
      <c r="K13" s="362">
        <v>0</v>
      </c>
      <c r="L13" s="362">
        <v>0</v>
      </c>
      <c r="M13" s="362">
        <v>0</v>
      </c>
      <c r="N13" s="362">
        <v>0</v>
      </c>
      <c r="O13" s="362">
        <v>0</v>
      </c>
      <c r="P13" s="362">
        <v>0</v>
      </c>
    </row>
    <row r="14" spans="1:16" x14ac:dyDescent="0.35">
      <c r="A14" s="343">
        <v>7</v>
      </c>
      <c r="B14" s="112" t="s">
        <v>826</v>
      </c>
      <c r="C14" s="363">
        <v>-6726429</v>
      </c>
      <c r="D14" s="367"/>
      <c r="E14" s="364">
        <v>-6843429</v>
      </c>
      <c r="F14" s="364">
        <v>0</v>
      </c>
      <c r="G14" s="364">
        <v>0</v>
      </c>
      <c r="H14" s="364">
        <v>0</v>
      </c>
      <c r="I14" s="364">
        <v>0</v>
      </c>
      <c r="J14" s="364">
        <v>0</v>
      </c>
      <c r="K14" s="364">
        <v>0</v>
      </c>
      <c r="L14" s="364">
        <v>0</v>
      </c>
      <c r="M14" s="364">
        <v>0</v>
      </c>
      <c r="N14" s="364">
        <v>0</v>
      </c>
      <c r="O14" s="364">
        <v>0</v>
      </c>
      <c r="P14" s="364">
        <v>117000</v>
      </c>
    </row>
    <row r="15" spans="1:16" ht="24" x14ac:dyDescent="0.35">
      <c r="A15" s="88">
        <v>8</v>
      </c>
      <c r="B15" s="360" t="s">
        <v>968</v>
      </c>
      <c r="C15" s="361">
        <v>0</v>
      </c>
      <c r="D15" s="367"/>
      <c r="E15" s="362">
        <v>0</v>
      </c>
      <c r="F15" s="362">
        <v>0</v>
      </c>
      <c r="G15" s="362">
        <v>0</v>
      </c>
      <c r="H15" s="362">
        <v>0</v>
      </c>
      <c r="I15" s="362">
        <v>0</v>
      </c>
      <c r="J15" s="362">
        <v>0</v>
      </c>
      <c r="K15" s="362">
        <v>0</v>
      </c>
      <c r="L15" s="362">
        <v>0</v>
      </c>
      <c r="M15" s="362">
        <v>0</v>
      </c>
      <c r="N15" s="362">
        <v>0</v>
      </c>
      <c r="O15" s="362">
        <v>0</v>
      </c>
      <c r="P15" s="362">
        <v>0</v>
      </c>
    </row>
    <row r="16" spans="1:16" x14ac:dyDescent="0.35">
      <c r="A16" s="343">
        <v>9</v>
      </c>
      <c r="B16" s="112" t="s">
        <v>809</v>
      </c>
      <c r="C16" s="363">
        <v>1100000</v>
      </c>
      <c r="D16" s="367"/>
      <c r="E16" s="364">
        <v>0</v>
      </c>
      <c r="F16" s="364">
        <v>0</v>
      </c>
      <c r="G16" s="364">
        <v>0</v>
      </c>
      <c r="H16" s="364">
        <v>0</v>
      </c>
      <c r="I16" s="364">
        <v>0</v>
      </c>
      <c r="J16" s="364">
        <v>0</v>
      </c>
      <c r="K16" s="364">
        <v>0</v>
      </c>
      <c r="L16" s="364">
        <v>0</v>
      </c>
      <c r="M16" s="364">
        <v>0</v>
      </c>
      <c r="N16" s="364">
        <v>0</v>
      </c>
      <c r="O16" s="364">
        <v>0</v>
      </c>
      <c r="P16" s="364">
        <v>1100000</v>
      </c>
    </row>
    <row r="17" spans="1:16" x14ac:dyDescent="0.35">
      <c r="A17" s="88">
        <v>10</v>
      </c>
      <c r="B17" s="360" t="s">
        <v>812</v>
      </c>
      <c r="C17" s="361">
        <v>0</v>
      </c>
      <c r="D17" s="367"/>
      <c r="E17" s="362">
        <v>0</v>
      </c>
      <c r="F17" s="362">
        <v>0</v>
      </c>
      <c r="G17" s="362">
        <v>0</v>
      </c>
      <c r="H17" s="362">
        <v>0</v>
      </c>
      <c r="I17" s="362">
        <v>0</v>
      </c>
      <c r="J17" s="362">
        <v>0</v>
      </c>
      <c r="K17" s="362">
        <v>0</v>
      </c>
      <c r="L17" s="362">
        <v>0</v>
      </c>
      <c r="M17" s="362">
        <v>0</v>
      </c>
      <c r="N17" s="362">
        <v>0</v>
      </c>
      <c r="O17" s="362">
        <v>0</v>
      </c>
      <c r="P17" s="362">
        <v>0</v>
      </c>
    </row>
    <row r="18" spans="1:16" x14ac:dyDescent="0.35">
      <c r="A18" s="343">
        <v>11</v>
      </c>
      <c r="B18" s="112" t="s">
        <v>806</v>
      </c>
      <c r="C18" s="363">
        <v>337692</v>
      </c>
      <c r="D18" s="367"/>
      <c r="E18" s="364">
        <v>-586940</v>
      </c>
      <c r="F18" s="364">
        <v>0</v>
      </c>
      <c r="G18" s="364">
        <v>0</v>
      </c>
      <c r="H18" s="364">
        <v>0</v>
      </c>
      <c r="I18" s="364">
        <v>0</v>
      </c>
      <c r="J18" s="364">
        <v>0</v>
      </c>
      <c r="K18" s="364">
        <v>0</v>
      </c>
      <c r="L18" s="364">
        <v>0</v>
      </c>
      <c r="M18" s="364">
        <v>0</v>
      </c>
      <c r="N18" s="364">
        <v>0</v>
      </c>
      <c r="O18" s="364">
        <v>0</v>
      </c>
      <c r="P18" s="364">
        <v>924632</v>
      </c>
    </row>
    <row r="19" spans="1:16" ht="24" x14ac:dyDescent="0.35">
      <c r="A19" s="88">
        <v>12</v>
      </c>
      <c r="B19" s="360" t="s">
        <v>811</v>
      </c>
      <c r="C19" s="361">
        <v>126081</v>
      </c>
      <c r="D19" s="367"/>
      <c r="E19" s="362">
        <v>0</v>
      </c>
      <c r="F19" s="362">
        <v>0</v>
      </c>
      <c r="G19" s="362">
        <v>0</v>
      </c>
      <c r="H19" s="362">
        <v>0</v>
      </c>
      <c r="I19" s="362">
        <v>0</v>
      </c>
      <c r="J19" s="362">
        <v>0</v>
      </c>
      <c r="K19" s="362">
        <v>0</v>
      </c>
      <c r="L19" s="362">
        <v>0</v>
      </c>
      <c r="M19" s="362">
        <v>0</v>
      </c>
      <c r="N19" s="362">
        <v>0</v>
      </c>
      <c r="O19" s="362">
        <v>0</v>
      </c>
      <c r="P19" s="362">
        <v>126081</v>
      </c>
    </row>
    <row r="20" spans="1:16" ht="24" x14ac:dyDescent="0.35">
      <c r="A20" s="343">
        <v>21</v>
      </c>
      <c r="B20" s="112" t="s">
        <v>807</v>
      </c>
      <c r="C20" s="363">
        <v>0</v>
      </c>
      <c r="D20" s="367"/>
      <c r="E20" s="364">
        <v>0</v>
      </c>
      <c r="F20" s="364">
        <v>0</v>
      </c>
      <c r="G20" s="364">
        <v>0</v>
      </c>
      <c r="H20" s="364">
        <v>0</v>
      </c>
      <c r="I20" s="364">
        <v>0</v>
      </c>
      <c r="J20" s="364">
        <v>0</v>
      </c>
      <c r="K20" s="364">
        <v>0</v>
      </c>
      <c r="L20" s="364">
        <v>0</v>
      </c>
      <c r="M20" s="364">
        <v>0</v>
      </c>
      <c r="N20" s="364">
        <v>0</v>
      </c>
      <c r="O20" s="364">
        <v>0</v>
      </c>
      <c r="P20" s="364">
        <v>0</v>
      </c>
    </row>
    <row r="21" spans="1:16" ht="24" x14ac:dyDescent="0.35">
      <c r="A21" s="88">
        <v>22</v>
      </c>
      <c r="B21" s="360" t="s">
        <v>810</v>
      </c>
      <c r="C21" s="361">
        <v>0</v>
      </c>
      <c r="D21" s="367"/>
      <c r="E21" s="362">
        <v>0</v>
      </c>
      <c r="F21" s="362">
        <v>0</v>
      </c>
      <c r="G21" s="362">
        <v>0</v>
      </c>
      <c r="H21" s="362">
        <v>0</v>
      </c>
      <c r="I21" s="362">
        <v>0</v>
      </c>
      <c r="J21" s="362">
        <v>0</v>
      </c>
      <c r="K21" s="362">
        <v>0</v>
      </c>
      <c r="L21" s="362">
        <v>0</v>
      </c>
      <c r="M21" s="362">
        <v>0</v>
      </c>
      <c r="N21" s="362">
        <v>0</v>
      </c>
      <c r="O21" s="362">
        <v>0</v>
      </c>
      <c r="P21" s="362">
        <v>0</v>
      </c>
    </row>
    <row r="22" spans="1:16" ht="24" x14ac:dyDescent="0.35">
      <c r="A22" s="343">
        <v>23</v>
      </c>
      <c r="B22" s="112" t="s">
        <v>969</v>
      </c>
      <c r="C22" s="363">
        <v>0</v>
      </c>
      <c r="D22" s="367"/>
      <c r="E22" s="364">
        <v>0</v>
      </c>
      <c r="F22" s="364">
        <v>0</v>
      </c>
      <c r="G22" s="364">
        <v>0</v>
      </c>
      <c r="H22" s="364">
        <v>0</v>
      </c>
      <c r="I22" s="364">
        <v>0</v>
      </c>
      <c r="J22" s="364">
        <v>0</v>
      </c>
      <c r="K22" s="364">
        <v>0</v>
      </c>
      <c r="L22" s="364">
        <v>0</v>
      </c>
      <c r="M22" s="364">
        <v>0</v>
      </c>
      <c r="N22" s="364">
        <v>0</v>
      </c>
      <c r="O22" s="364">
        <v>0</v>
      </c>
      <c r="P22" s="364">
        <v>0</v>
      </c>
    </row>
    <row r="23" spans="1:16" x14ac:dyDescent="0.35">
      <c r="A23" s="88">
        <v>24</v>
      </c>
      <c r="B23" s="360" t="s">
        <v>814</v>
      </c>
      <c r="C23" s="361">
        <v>1150000</v>
      </c>
      <c r="D23" s="367"/>
      <c r="E23" s="362">
        <v>0</v>
      </c>
      <c r="F23" s="362">
        <v>0</v>
      </c>
      <c r="G23" s="362">
        <v>0</v>
      </c>
      <c r="H23" s="362">
        <v>0</v>
      </c>
      <c r="I23" s="362">
        <v>0</v>
      </c>
      <c r="J23" s="362">
        <v>0</v>
      </c>
      <c r="K23" s="362">
        <v>0</v>
      </c>
      <c r="L23" s="362">
        <v>0</v>
      </c>
      <c r="M23" s="362">
        <v>0</v>
      </c>
      <c r="N23" s="362">
        <v>0</v>
      </c>
      <c r="O23" s="362">
        <v>0</v>
      </c>
      <c r="P23" s="362">
        <v>1150000</v>
      </c>
    </row>
    <row r="24" spans="1:16" x14ac:dyDescent="0.35">
      <c r="A24" s="343">
        <v>25</v>
      </c>
      <c r="B24" s="112" t="s">
        <v>816</v>
      </c>
      <c r="C24" s="363">
        <v>70000</v>
      </c>
      <c r="D24" s="367"/>
      <c r="E24" s="364">
        <v>0</v>
      </c>
      <c r="F24" s="364">
        <v>0</v>
      </c>
      <c r="G24" s="364">
        <v>0</v>
      </c>
      <c r="H24" s="364">
        <v>0</v>
      </c>
      <c r="I24" s="364">
        <v>0</v>
      </c>
      <c r="J24" s="364">
        <v>0</v>
      </c>
      <c r="K24" s="364">
        <v>0</v>
      </c>
      <c r="L24" s="364">
        <v>0</v>
      </c>
      <c r="M24" s="364">
        <v>0</v>
      </c>
      <c r="N24" s="364">
        <v>0</v>
      </c>
      <c r="O24" s="364">
        <v>0</v>
      </c>
      <c r="P24" s="364">
        <v>70000</v>
      </c>
    </row>
    <row r="25" spans="1:16" x14ac:dyDescent="0.35">
      <c r="A25" s="340"/>
      <c r="B25" s="333" t="s">
        <v>788</v>
      </c>
      <c r="C25" s="357">
        <v>-24109187</v>
      </c>
      <c r="D25" s="358"/>
      <c r="E25" s="357">
        <v>-492189</v>
      </c>
      <c r="F25" s="357">
        <v>0</v>
      </c>
      <c r="G25" s="357">
        <v>-22325728</v>
      </c>
      <c r="H25" s="357">
        <v>0</v>
      </c>
      <c r="I25" s="357">
        <v>0</v>
      </c>
      <c r="J25" s="357">
        <v>0</v>
      </c>
      <c r="K25" s="357">
        <v>0</v>
      </c>
      <c r="L25" s="357">
        <v>7512138</v>
      </c>
      <c r="M25" s="357">
        <v>0</v>
      </c>
      <c r="N25" s="357">
        <v>0</v>
      </c>
      <c r="O25" s="357">
        <v>0</v>
      </c>
      <c r="P25" s="357">
        <v>-8803408</v>
      </c>
    </row>
    <row r="26" spans="1:16" x14ac:dyDescent="0.35">
      <c r="A26" s="88">
        <v>14</v>
      </c>
      <c r="B26" s="360" t="s">
        <v>825</v>
      </c>
      <c r="C26" s="361">
        <v>-8664923</v>
      </c>
      <c r="D26" s="367"/>
      <c r="E26" s="362">
        <v>-164063</v>
      </c>
      <c r="F26" s="362">
        <v>0</v>
      </c>
      <c r="G26" s="362">
        <v>0</v>
      </c>
      <c r="H26" s="362">
        <v>0</v>
      </c>
      <c r="I26" s="362">
        <v>0</v>
      </c>
      <c r="J26" s="362">
        <v>0</v>
      </c>
      <c r="K26" s="362">
        <v>0</v>
      </c>
      <c r="L26" s="362">
        <v>0</v>
      </c>
      <c r="M26" s="362">
        <v>0</v>
      </c>
      <c r="N26" s="362">
        <v>0</v>
      </c>
      <c r="O26" s="362">
        <v>0</v>
      </c>
      <c r="P26" s="362">
        <v>-8500860</v>
      </c>
    </row>
    <row r="27" spans="1:16" x14ac:dyDescent="0.35">
      <c r="A27" s="343">
        <v>15</v>
      </c>
      <c r="B27" s="112" t="s">
        <v>801</v>
      </c>
      <c r="C27" s="363">
        <v>-22453681</v>
      </c>
      <c r="D27" s="367"/>
      <c r="E27" s="364">
        <v>0</v>
      </c>
      <c r="F27" s="364">
        <v>0</v>
      </c>
      <c r="G27" s="364">
        <v>-22325728</v>
      </c>
      <c r="H27" s="364">
        <v>0</v>
      </c>
      <c r="I27" s="364">
        <v>0</v>
      </c>
      <c r="J27" s="364">
        <v>0</v>
      </c>
      <c r="K27" s="364">
        <v>0</v>
      </c>
      <c r="L27" s="364">
        <v>0</v>
      </c>
      <c r="M27" s="364">
        <v>0</v>
      </c>
      <c r="N27" s="364">
        <v>0</v>
      </c>
      <c r="O27" s="364">
        <v>0</v>
      </c>
      <c r="P27" s="364">
        <v>-127953</v>
      </c>
    </row>
    <row r="28" spans="1:16" x14ac:dyDescent="0.35">
      <c r="A28" s="88">
        <v>16</v>
      </c>
      <c r="B28" s="360" t="s">
        <v>799</v>
      </c>
      <c r="C28" s="361">
        <v>-127556</v>
      </c>
      <c r="D28" s="367"/>
      <c r="E28" s="362">
        <v>0</v>
      </c>
      <c r="F28" s="362">
        <v>0</v>
      </c>
      <c r="G28" s="362">
        <v>0</v>
      </c>
      <c r="H28" s="362">
        <v>0</v>
      </c>
      <c r="I28" s="362">
        <v>0</v>
      </c>
      <c r="J28" s="362">
        <v>0</v>
      </c>
      <c r="K28" s="362">
        <v>0</v>
      </c>
      <c r="L28" s="362">
        <v>0</v>
      </c>
      <c r="M28" s="362">
        <v>0</v>
      </c>
      <c r="N28" s="362">
        <v>0</v>
      </c>
      <c r="O28" s="362">
        <v>0</v>
      </c>
      <c r="P28" s="362">
        <v>-127556</v>
      </c>
    </row>
    <row r="29" spans="1:16" x14ac:dyDescent="0.35">
      <c r="A29" s="343">
        <v>17</v>
      </c>
      <c r="B29" s="112" t="s">
        <v>818</v>
      </c>
      <c r="C29" s="363">
        <v>-164063</v>
      </c>
      <c r="D29" s="367"/>
      <c r="E29" s="364">
        <v>-164063</v>
      </c>
      <c r="F29" s="364">
        <v>0</v>
      </c>
      <c r="G29" s="364">
        <v>0</v>
      </c>
      <c r="H29" s="364">
        <v>0</v>
      </c>
      <c r="I29" s="364">
        <v>0</v>
      </c>
      <c r="J29" s="364">
        <v>0</v>
      </c>
      <c r="K29" s="364">
        <v>0</v>
      </c>
      <c r="L29" s="364">
        <v>0</v>
      </c>
      <c r="M29" s="364">
        <v>0</v>
      </c>
      <c r="N29" s="364">
        <v>0</v>
      </c>
      <c r="O29" s="364">
        <v>0</v>
      </c>
      <c r="P29" s="364">
        <v>0</v>
      </c>
    </row>
    <row r="30" spans="1:16" x14ac:dyDescent="0.35">
      <c r="A30" s="88">
        <v>18</v>
      </c>
      <c r="B30" s="360" t="s">
        <v>970</v>
      </c>
      <c r="C30" s="361">
        <v>-47039</v>
      </c>
      <c r="D30" s="367"/>
      <c r="E30" s="362">
        <v>0</v>
      </c>
      <c r="F30" s="362">
        <v>0</v>
      </c>
      <c r="G30" s="362">
        <v>0</v>
      </c>
      <c r="H30" s="362">
        <v>0</v>
      </c>
      <c r="I30" s="362">
        <v>0</v>
      </c>
      <c r="J30" s="362">
        <v>0</v>
      </c>
      <c r="K30" s="362">
        <v>0</v>
      </c>
      <c r="L30" s="362">
        <v>0</v>
      </c>
      <c r="M30" s="362">
        <v>0</v>
      </c>
      <c r="N30" s="362">
        <v>0</v>
      </c>
      <c r="O30" s="362">
        <v>0</v>
      </c>
      <c r="P30" s="362">
        <v>-47039</v>
      </c>
    </row>
    <row r="31" spans="1:16" ht="24" x14ac:dyDescent="0.35">
      <c r="A31" s="343">
        <v>19</v>
      </c>
      <c r="B31" s="112" t="s">
        <v>971</v>
      </c>
      <c r="C31" s="363">
        <v>7348075</v>
      </c>
      <c r="D31" s="367"/>
      <c r="E31" s="364">
        <v>-164063</v>
      </c>
      <c r="F31" s="364">
        <v>0</v>
      </c>
      <c r="G31" s="364">
        <v>0</v>
      </c>
      <c r="H31" s="364">
        <v>0</v>
      </c>
      <c r="I31" s="364">
        <v>0</v>
      </c>
      <c r="J31" s="364">
        <v>0</v>
      </c>
      <c r="K31" s="364">
        <v>0</v>
      </c>
      <c r="L31" s="364">
        <v>7512138</v>
      </c>
      <c r="M31" s="364">
        <v>0</v>
      </c>
      <c r="N31" s="364">
        <v>0</v>
      </c>
      <c r="O31" s="364">
        <v>0</v>
      </c>
      <c r="P31" s="364">
        <v>0</v>
      </c>
    </row>
    <row r="32" spans="1:16" x14ac:dyDescent="0.35">
      <c r="A32" s="88">
        <v>20</v>
      </c>
      <c r="B32" s="360" t="s">
        <v>972</v>
      </c>
      <c r="C32" s="361">
        <v>0</v>
      </c>
      <c r="D32" s="367"/>
      <c r="E32" s="362">
        <v>0</v>
      </c>
      <c r="F32" s="362">
        <v>0</v>
      </c>
      <c r="G32" s="362">
        <v>0</v>
      </c>
      <c r="H32" s="362">
        <v>0</v>
      </c>
      <c r="I32" s="362">
        <v>0</v>
      </c>
      <c r="J32" s="362">
        <v>0</v>
      </c>
      <c r="K32" s="362">
        <v>0</v>
      </c>
      <c r="L32" s="362">
        <v>0</v>
      </c>
      <c r="M32" s="362">
        <v>0</v>
      </c>
      <c r="N32" s="362">
        <v>0</v>
      </c>
      <c r="O32" s="362">
        <v>0</v>
      </c>
      <c r="P32" s="362">
        <v>0</v>
      </c>
    </row>
    <row r="33" spans="1:16" x14ac:dyDescent="0.35">
      <c r="A33" s="340"/>
      <c r="B33" s="333" t="s">
        <v>914</v>
      </c>
      <c r="C33" s="357">
        <v>0</v>
      </c>
      <c r="D33" s="358"/>
      <c r="E33" s="357">
        <v>0</v>
      </c>
      <c r="F33" s="357">
        <v>0</v>
      </c>
      <c r="G33" s="357">
        <v>0</v>
      </c>
      <c r="H33" s="357">
        <v>0</v>
      </c>
      <c r="I33" s="357">
        <v>0</v>
      </c>
      <c r="J33" s="357">
        <v>0</v>
      </c>
      <c r="K33" s="357">
        <v>0</v>
      </c>
      <c r="L33" s="357">
        <v>0</v>
      </c>
      <c r="M33" s="357">
        <v>0</v>
      </c>
      <c r="N33" s="357">
        <v>0</v>
      </c>
      <c r="O33" s="357">
        <v>0</v>
      </c>
      <c r="P33" s="357">
        <v>0</v>
      </c>
    </row>
    <row r="34" spans="1:16" ht="24" x14ac:dyDescent="0.35">
      <c r="A34" s="88">
        <v>26</v>
      </c>
      <c r="B34" s="360" t="s">
        <v>973</v>
      </c>
      <c r="C34" s="361">
        <v>0</v>
      </c>
      <c r="D34" s="367"/>
      <c r="E34" s="362">
        <v>0</v>
      </c>
      <c r="F34" s="362">
        <v>0</v>
      </c>
      <c r="G34" s="362">
        <v>0</v>
      </c>
      <c r="H34" s="362">
        <v>0</v>
      </c>
      <c r="I34" s="362">
        <v>0</v>
      </c>
      <c r="J34" s="362">
        <v>0</v>
      </c>
      <c r="K34" s="362">
        <v>0</v>
      </c>
      <c r="L34" s="362">
        <v>0</v>
      </c>
      <c r="M34" s="362">
        <v>0</v>
      </c>
      <c r="N34" s="362">
        <v>0</v>
      </c>
      <c r="O34" s="362">
        <v>0</v>
      </c>
      <c r="P34" s="362">
        <v>0</v>
      </c>
    </row>
    <row r="35" spans="1:16" x14ac:dyDescent="0.35">
      <c r="A35" s="343">
        <v>27</v>
      </c>
      <c r="B35" s="112" t="s">
        <v>974</v>
      </c>
      <c r="C35" s="363">
        <v>0</v>
      </c>
      <c r="D35" s="367"/>
      <c r="E35" s="364">
        <v>0</v>
      </c>
      <c r="F35" s="364">
        <v>0</v>
      </c>
      <c r="G35" s="364">
        <v>0</v>
      </c>
      <c r="H35" s="364">
        <v>0</v>
      </c>
      <c r="I35" s="364">
        <v>0</v>
      </c>
      <c r="J35" s="364">
        <v>0</v>
      </c>
      <c r="K35" s="364">
        <v>0</v>
      </c>
      <c r="L35" s="364">
        <v>0</v>
      </c>
      <c r="M35" s="364">
        <v>0</v>
      </c>
      <c r="N35" s="364">
        <v>0</v>
      </c>
      <c r="O35" s="364">
        <v>0</v>
      </c>
      <c r="P35" s="364">
        <v>0</v>
      </c>
    </row>
    <row r="36" spans="1:16" x14ac:dyDescent="0.35">
      <c r="A36" s="340"/>
      <c r="B36" s="333" t="s">
        <v>12</v>
      </c>
      <c r="C36" s="357">
        <v>-42919343</v>
      </c>
      <c r="D36" s="358"/>
      <c r="E36" s="357">
        <v>-23310058</v>
      </c>
      <c r="F36" s="357">
        <v>0</v>
      </c>
      <c r="G36" s="357">
        <v>-22325728</v>
      </c>
      <c r="H36" s="357">
        <v>0</v>
      </c>
      <c r="I36" s="357">
        <v>0</v>
      </c>
      <c r="J36" s="357">
        <v>0</v>
      </c>
      <c r="K36" s="357">
        <v>0</v>
      </c>
      <c r="L36" s="357">
        <v>7512138</v>
      </c>
      <c r="M36" s="357">
        <v>0</v>
      </c>
      <c r="N36" s="357">
        <v>0</v>
      </c>
      <c r="O36" s="357">
        <v>0</v>
      </c>
      <c r="P36" s="357">
        <v>-4795695</v>
      </c>
    </row>
  </sheetData>
  <conditionalFormatting sqref="D6:D7">
    <cfRule type="containsText" dxfId="60" priority="5" operator="containsText" text="E">
      <formula>NOT(ISERROR(SEARCH("E",D6)))</formula>
    </cfRule>
  </conditionalFormatting>
  <conditionalFormatting sqref="D8:D10">
    <cfRule type="containsText" dxfId="59" priority="4" operator="containsText" text="E">
      <formula>NOT(ISERROR(SEARCH("E",D8)))</formula>
    </cfRule>
  </conditionalFormatting>
  <conditionalFormatting sqref="D12:D24">
    <cfRule type="containsText" dxfId="58" priority="3" operator="containsText" text="E">
      <formula>NOT(ISERROR(SEARCH("E",D12)))</formula>
    </cfRule>
  </conditionalFormatting>
  <conditionalFormatting sqref="D26:D32">
    <cfRule type="containsText" dxfId="57" priority="2" operator="containsText" text="E">
      <formula>NOT(ISERROR(SEARCH("E",D26)))</formula>
    </cfRule>
  </conditionalFormatting>
  <conditionalFormatting sqref="D34:D35">
    <cfRule type="containsText" dxfId="56" priority="1" operator="containsText" text="E">
      <formula>NOT(ISERROR(SEARCH("E",D34)))</formula>
    </cfRule>
  </conditionalFormatting>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A3036-9BD4-4DD9-9682-991A0F343027}">
  <dimension ref="A1:X30"/>
  <sheetViews>
    <sheetView zoomScale="80" zoomScaleNormal="80" workbookViewId="0">
      <selection activeCell="E14" sqref="E13:E14"/>
    </sheetView>
  </sheetViews>
  <sheetFormatPr defaultRowHeight="12" x14ac:dyDescent="0.35"/>
  <cols>
    <col min="1" max="1" width="2" style="365" customWidth="1"/>
    <col min="2" max="2" width="16.54296875" style="365" bestFit="1" customWidth="1"/>
    <col min="3" max="3" width="0.453125" style="365" customWidth="1"/>
    <col min="4" max="4" width="8.7265625" style="365"/>
    <col min="5" max="5" width="13" style="365" customWidth="1"/>
    <col min="6" max="6" width="8.7265625" style="365"/>
    <col min="7" max="7" width="0.54296875" style="365" customWidth="1"/>
    <col min="8" max="8" width="8.7265625" style="365"/>
    <col min="9" max="9" width="13.08984375" style="365" customWidth="1"/>
    <col min="10" max="10" width="8.7265625" style="365"/>
    <col min="11" max="11" width="0.36328125" style="365" customWidth="1"/>
    <col min="12" max="15" width="8.7265625" style="365"/>
    <col min="16" max="16" width="17.7265625" style="365" bestFit="1" customWidth="1"/>
    <col min="17" max="17" width="0.453125" style="365" customWidth="1"/>
    <col min="18" max="18" width="21.7265625" style="365" customWidth="1"/>
    <col min="19" max="19" width="8.7265625" style="365"/>
    <col min="20" max="20" width="1" style="365" customWidth="1"/>
    <col min="21" max="21" width="21" style="365" customWidth="1"/>
    <col min="22" max="22" width="8.7265625" style="365"/>
    <col min="23" max="23" width="0.6328125" style="365" customWidth="1"/>
    <col min="24" max="16384" width="8.7265625" style="365"/>
  </cols>
  <sheetData>
    <row r="1" spans="1:24" x14ac:dyDescent="0.35">
      <c r="A1" s="478"/>
      <c r="B1" s="545" t="s">
        <v>998</v>
      </c>
      <c r="O1" s="545" t="s">
        <v>999</v>
      </c>
    </row>
    <row r="3" spans="1:24" ht="12.5" thickBot="1" x14ac:dyDescent="0.4">
      <c r="A3" s="406"/>
      <c r="B3" s="407"/>
      <c r="C3" s="408"/>
      <c r="D3" s="419" t="s">
        <v>204</v>
      </c>
      <c r="E3" s="418"/>
      <c r="F3" s="420"/>
      <c r="G3" s="387"/>
      <c r="H3" s="421" t="s">
        <v>982</v>
      </c>
      <c r="I3" s="422"/>
      <c r="J3" s="423"/>
      <c r="K3" s="409"/>
      <c r="L3" s="410" t="s">
        <v>983</v>
      </c>
      <c r="O3" s="432"/>
      <c r="P3" s="433"/>
      <c r="Q3" s="105"/>
      <c r="R3" s="422" t="s">
        <v>204</v>
      </c>
      <c r="S3" s="422"/>
      <c r="T3" s="387"/>
      <c r="U3" s="422" t="s">
        <v>1000</v>
      </c>
      <c r="V3" s="422"/>
      <c r="W3" s="434"/>
      <c r="X3" s="433" t="s">
        <v>1001</v>
      </c>
    </row>
    <row r="4" spans="1:24" ht="48.5" thickBot="1" x14ac:dyDescent="0.4">
      <c r="A4" s="411" t="s">
        <v>206</v>
      </c>
      <c r="B4" s="104" t="s">
        <v>204</v>
      </c>
      <c r="C4" s="412"/>
      <c r="D4" s="104" t="s">
        <v>984</v>
      </c>
      <c r="E4" s="413" t="s">
        <v>985</v>
      </c>
      <c r="F4" s="101" t="s">
        <v>986</v>
      </c>
      <c r="G4" s="412"/>
      <c r="H4" s="104" t="s">
        <v>984</v>
      </c>
      <c r="I4" s="413" t="s">
        <v>985</v>
      </c>
      <c r="J4" s="101" t="s">
        <v>986</v>
      </c>
      <c r="K4" s="414"/>
      <c r="L4" s="101" t="s">
        <v>987</v>
      </c>
      <c r="O4" s="435" t="s">
        <v>206</v>
      </c>
      <c r="P4" s="436" t="s">
        <v>204</v>
      </c>
      <c r="Q4" s="437"/>
      <c r="R4" s="438" t="s">
        <v>984</v>
      </c>
      <c r="S4" s="439" t="s">
        <v>1002</v>
      </c>
      <c r="T4" s="440"/>
      <c r="U4" s="411" t="s">
        <v>984</v>
      </c>
      <c r="V4" s="101" t="s">
        <v>1002</v>
      </c>
      <c r="W4" s="440"/>
      <c r="X4" s="104" t="s">
        <v>987</v>
      </c>
    </row>
    <row r="5" spans="1:24" x14ac:dyDescent="0.35">
      <c r="A5" s="424">
        <v>1</v>
      </c>
      <c r="B5" s="426" t="s">
        <v>643</v>
      </c>
      <c r="C5" s="111"/>
      <c r="D5" s="105" t="s">
        <v>988</v>
      </c>
      <c r="E5" s="165">
        <v>185958</v>
      </c>
      <c r="F5" s="247" t="s">
        <v>989</v>
      </c>
      <c r="G5" s="111"/>
      <c r="H5" s="105" t="s">
        <v>988</v>
      </c>
      <c r="I5" s="165">
        <v>138569</v>
      </c>
      <c r="J5" s="247" t="s">
        <v>989</v>
      </c>
      <c r="K5" s="546"/>
      <c r="L5" s="165">
        <v>47389</v>
      </c>
      <c r="O5" s="447">
        <v>1</v>
      </c>
      <c r="P5" s="426" t="s">
        <v>643</v>
      </c>
      <c r="Q5" s="105"/>
      <c r="R5" s="105" t="s">
        <v>143</v>
      </c>
      <c r="S5" s="173">
        <v>195991</v>
      </c>
      <c r="T5" s="546"/>
      <c r="U5" s="105" t="s">
        <v>143</v>
      </c>
      <c r="V5" s="173">
        <v>174047</v>
      </c>
      <c r="W5" s="546"/>
      <c r="X5" s="165">
        <v>21944</v>
      </c>
    </row>
    <row r="6" spans="1:24" x14ac:dyDescent="0.35">
      <c r="A6" s="143"/>
      <c r="B6" s="425"/>
      <c r="C6" s="111"/>
      <c r="D6" s="105" t="s">
        <v>990</v>
      </c>
      <c r="E6" s="165">
        <v>5377</v>
      </c>
      <c r="F6" s="247" t="s">
        <v>989</v>
      </c>
      <c r="G6" s="111"/>
      <c r="H6" s="105" t="s">
        <v>990</v>
      </c>
      <c r="I6" s="247" t="s">
        <v>7</v>
      </c>
      <c r="J6" s="247" t="s">
        <v>989</v>
      </c>
      <c r="K6" s="546"/>
      <c r="L6" s="165">
        <v>5377</v>
      </c>
      <c r="O6" s="446"/>
      <c r="P6" s="425"/>
      <c r="Q6" s="105"/>
      <c r="R6" s="105" t="s">
        <v>144</v>
      </c>
      <c r="S6" s="173">
        <v>4835</v>
      </c>
      <c r="T6" s="546"/>
      <c r="U6" s="105" t="s">
        <v>144</v>
      </c>
      <c r="V6" s="173">
        <v>1750</v>
      </c>
      <c r="W6" s="546"/>
      <c r="X6" s="165">
        <v>3085</v>
      </c>
    </row>
    <row r="7" spans="1:24" x14ac:dyDescent="0.35">
      <c r="A7" s="143"/>
      <c r="B7" s="425"/>
      <c r="C7" s="111"/>
      <c r="D7" s="105" t="s">
        <v>991</v>
      </c>
      <c r="E7" s="247" t="s">
        <v>7</v>
      </c>
      <c r="F7" s="247" t="s">
        <v>989</v>
      </c>
      <c r="G7" s="111"/>
      <c r="H7" s="105" t="s">
        <v>991</v>
      </c>
      <c r="I7" s="165">
        <v>168088</v>
      </c>
      <c r="J7" s="247" t="s">
        <v>989</v>
      </c>
      <c r="K7" s="546"/>
      <c r="L7" s="165">
        <v>-168088</v>
      </c>
      <c r="O7" s="446"/>
      <c r="P7" s="425"/>
      <c r="Q7" s="105"/>
      <c r="R7" s="105" t="s">
        <v>145</v>
      </c>
      <c r="S7" s="239" t="s">
        <v>7</v>
      </c>
      <c r="T7" s="546"/>
      <c r="U7" s="105" t="s">
        <v>145</v>
      </c>
      <c r="V7" s="173">
        <v>3859</v>
      </c>
      <c r="W7" s="546"/>
      <c r="X7" s="165">
        <v>-3859</v>
      </c>
    </row>
    <row r="8" spans="1:24" x14ac:dyDescent="0.35">
      <c r="A8" s="143"/>
      <c r="B8" s="425"/>
      <c r="C8" s="111"/>
      <c r="D8" s="105" t="s">
        <v>992</v>
      </c>
      <c r="E8" s="165">
        <v>17040</v>
      </c>
      <c r="F8" s="247" t="s">
        <v>989</v>
      </c>
      <c r="G8" s="111"/>
      <c r="H8" s="105" t="s">
        <v>992</v>
      </c>
      <c r="I8" s="247" t="s">
        <v>7</v>
      </c>
      <c r="J8" s="247" t="s">
        <v>989</v>
      </c>
      <c r="K8" s="546"/>
      <c r="L8" s="165">
        <v>17040</v>
      </c>
      <c r="O8" s="446"/>
      <c r="P8" s="425"/>
      <c r="Q8" s="105"/>
      <c r="R8" s="105" t="s">
        <v>146</v>
      </c>
      <c r="S8" s="173">
        <v>11197</v>
      </c>
      <c r="T8" s="546"/>
      <c r="U8" s="105" t="s">
        <v>146</v>
      </c>
      <c r="V8" s="173">
        <v>12204</v>
      </c>
      <c r="W8" s="546"/>
      <c r="X8" s="165">
        <v>-1008</v>
      </c>
    </row>
    <row r="9" spans="1:24" x14ac:dyDescent="0.35">
      <c r="A9" s="427">
        <v>2</v>
      </c>
      <c r="B9" s="428" t="s">
        <v>640</v>
      </c>
      <c r="C9" s="111"/>
      <c r="D9" s="106" t="s">
        <v>135</v>
      </c>
      <c r="E9" s="415">
        <v>36634</v>
      </c>
      <c r="F9" s="416" t="s">
        <v>989</v>
      </c>
      <c r="G9" s="111"/>
      <c r="H9" s="106" t="s">
        <v>988</v>
      </c>
      <c r="I9" s="415">
        <v>294597</v>
      </c>
      <c r="J9" s="416" t="s">
        <v>989</v>
      </c>
      <c r="K9" s="546"/>
      <c r="L9" s="415">
        <v>-257963</v>
      </c>
      <c r="O9" s="448">
        <v>2</v>
      </c>
      <c r="P9" s="428" t="s">
        <v>640</v>
      </c>
      <c r="Q9" s="105"/>
      <c r="R9" s="106" t="s">
        <v>143</v>
      </c>
      <c r="S9" s="441">
        <v>36882</v>
      </c>
      <c r="T9" s="546"/>
      <c r="U9" s="106" t="s">
        <v>143</v>
      </c>
      <c r="V9" s="441">
        <v>40528</v>
      </c>
      <c r="W9" s="546"/>
      <c r="X9" s="415">
        <v>-3645</v>
      </c>
    </row>
    <row r="10" spans="1:24" x14ac:dyDescent="0.35">
      <c r="A10" s="427"/>
      <c r="B10" s="428"/>
      <c r="C10" s="111"/>
      <c r="D10" s="106" t="s">
        <v>136</v>
      </c>
      <c r="E10" s="415">
        <v>83246</v>
      </c>
      <c r="F10" s="416" t="s">
        <v>989</v>
      </c>
      <c r="G10" s="111"/>
      <c r="H10" s="106" t="s">
        <v>990</v>
      </c>
      <c r="I10" s="415">
        <v>99256</v>
      </c>
      <c r="J10" s="416" t="s">
        <v>989</v>
      </c>
      <c r="K10" s="546"/>
      <c r="L10" s="415">
        <v>-16010</v>
      </c>
      <c r="O10" s="448"/>
      <c r="P10" s="428"/>
      <c r="Q10" s="105"/>
      <c r="R10" s="106" t="s">
        <v>144</v>
      </c>
      <c r="S10" s="441">
        <v>38012</v>
      </c>
      <c r="T10" s="546"/>
      <c r="U10" s="106" t="s">
        <v>144</v>
      </c>
      <c r="V10" s="441">
        <v>40050</v>
      </c>
      <c r="W10" s="546"/>
      <c r="X10" s="415">
        <v>-2038</v>
      </c>
    </row>
    <row r="11" spans="1:24" x14ac:dyDescent="0.35">
      <c r="A11" s="427"/>
      <c r="B11" s="428"/>
      <c r="C11" s="111"/>
      <c r="D11" s="106" t="s">
        <v>991</v>
      </c>
      <c r="E11" s="547"/>
      <c r="F11" s="416" t="s">
        <v>989</v>
      </c>
      <c r="G11" s="111"/>
      <c r="H11" s="106" t="s">
        <v>991</v>
      </c>
      <c r="I11" s="415">
        <v>408561</v>
      </c>
      <c r="J11" s="416" t="s">
        <v>989</v>
      </c>
      <c r="K11" s="546"/>
      <c r="L11" s="415">
        <v>-408561</v>
      </c>
      <c r="O11" s="448"/>
      <c r="P11" s="428"/>
      <c r="Q11" s="105"/>
      <c r="R11" s="106" t="s">
        <v>145</v>
      </c>
      <c r="S11" s="441">
        <v>37307</v>
      </c>
      <c r="T11" s="546"/>
      <c r="U11" s="106" t="s">
        <v>145</v>
      </c>
      <c r="V11" s="441">
        <v>43581</v>
      </c>
      <c r="W11" s="546"/>
      <c r="X11" s="415">
        <v>-6274</v>
      </c>
    </row>
    <row r="12" spans="1:24" x14ac:dyDescent="0.35">
      <c r="A12" s="143">
        <v>3</v>
      </c>
      <c r="B12" s="425" t="s">
        <v>642</v>
      </c>
      <c r="C12" s="111"/>
      <c r="D12" s="105" t="s">
        <v>135</v>
      </c>
      <c r="E12" s="165">
        <v>163063</v>
      </c>
      <c r="F12" s="247" t="s">
        <v>989</v>
      </c>
      <c r="G12" s="111"/>
      <c r="H12" s="105" t="s">
        <v>988</v>
      </c>
      <c r="I12" s="165">
        <v>169384</v>
      </c>
      <c r="J12" s="247" t="s">
        <v>989</v>
      </c>
      <c r="K12" s="546"/>
      <c r="L12" s="165">
        <v>-6321</v>
      </c>
      <c r="O12" s="448"/>
      <c r="P12" s="428"/>
      <c r="Q12" s="105"/>
      <c r="R12" s="106" t="s">
        <v>148</v>
      </c>
      <c r="S12" s="441">
        <v>3888</v>
      </c>
      <c r="T12" s="546"/>
      <c r="U12" s="106" t="s">
        <v>148</v>
      </c>
      <c r="V12" s="441">
        <v>2185</v>
      </c>
      <c r="W12" s="546"/>
      <c r="X12" s="415">
        <v>1702</v>
      </c>
    </row>
    <row r="13" spans="1:24" x14ac:dyDescent="0.35">
      <c r="A13" s="143"/>
      <c r="B13" s="425"/>
      <c r="C13" s="111"/>
      <c r="D13" s="105" t="s">
        <v>136</v>
      </c>
      <c r="E13" s="165">
        <v>22967</v>
      </c>
      <c r="F13" s="247" t="s">
        <v>989</v>
      </c>
      <c r="G13" s="111"/>
      <c r="H13" s="105" t="s">
        <v>990</v>
      </c>
      <c r="I13" s="247" t="s">
        <v>7</v>
      </c>
      <c r="J13" s="247" t="s">
        <v>989</v>
      </c>
      <c r="K13" s="546"/>
      <c r="L13" s="165">
        <v>22967</v>
      </c>
      <c r="O13" s="446">
        <v>3</v>
      </c>
      <c r="P13" s="425" t="s">
        <v>642</v>
      </c>
      <c r="Q13" s="105"/>
      <c r="R13" s="105" t="s">
        <v>143</v>
      </c>
      <c r="S13" s="173">
        <v>56657</v>
      </c>
      <c r="T13" s="546"/>
      <c r="U13" s="105" t="s">
        <v>143</v>
      </c>
      <c r="V13" s="173">
        <v>61328</v>
      </c>
      <c r="W13" s="546"/>
      <c r="X13" s="165">
        <v>-4672</v>
      </c>
    </row>
    <row r="14" spans="1:24" x14ac:dyDescent="0.35">
      <c r="A14" s="143"/>
      <c r="B14" s="425"/>
      <c r="C14" s="111"/>
      <c r="D14" s="105" t="s">
        <v>991</v>
      </c>
      <c r="E14" s="548"/>
      <c r="F14" s="247" t="s">
        <v>989</v>
      </c>
      <c r="G14" s="111"/>
      <c r="H14" s="105" t="s">
        <v>991</v>
      </c>
      <c r="I14" s="165">
        <v>180721</v>
      </c>
      <c r="J14" s="247" t="s">
        <v>989</v>
      </c>
      <c r="K14" s="546"/>
      <c r="L14" s="165">
        <v>-180721</v>
      </c>
      <c r="O14" s="446"/>
      <c r="P14" s="425"/>
      <c r="Q14" s="105"/>
      <c r="R14" s="105" t="s">
        <v>144</v>
      </c>
      <c r="S14" s="173">
        <v>16624</v>
      </c>
      <c r="T14" s="546"/>
      <c r="U14" s="105" t="s">
        <v>144</v>
      </c>
      <c r="V14" s="173">
        <v>17867</v>
      </c>
      <c r="W14" s="546"/>
      <c r="X14" s="165">
        <v>-1243</v>
      </c>
    </row>
    <row r="15" spans="1:24" x14ac:dyDescent="0.35">
      <c r="A15" s="427">
        <v>4</v>
      </c>
      <c r="B15" s="428" t="s">
        <v>641</v>
      </c>
      <c r="C15" s="111"/>
      <c r="D15" s="106" t="s">
        <v>135</v>
      </c>
      <c r="E15" s="415">
        <v>218192</v>
      </c>
      <c r="F15" s="416" t="s">
        <v>989</v>
      </c>
      <c r="G15" s="111"/>
      <c r="H15" s="106" t="s">
        <v>988</v>
      </c>
      <c r="I15" s="415">
        <v>222584</v>
      </c>
      <c r="J15" s="416" t="s">
        <v>989</v>
      </c>
      <c r="K15" s="546"/>
      <c r="L15" s="415">
        <v>-4392</v>
      </c>
      <c r="O15" s="427">
        <v>4</v>
      </c>
      <c r="P15" s="428" t="s">
        <v>641</v>
      </c>
      <c r="Q15" s="105"/>
      <c r="R15" s="106" t="s">
        <v>143</v>
      </c>
      <c r="S15" s="441">
        <v>25958</v>
      </c>
      <c r="T15" s="546"/>
      <c r="U15" s="106" t="s">
        <v>143</v>
      </c>
      <c r="V15" s="441">
        <v>26796</v>
      </c>
      <c r="W15" s="546"/>
      <c r="X15" s="416">
        <v>-839</v>
      </c>
    </row>
    <row r="16" spans="1:24" x14ac:dyDescent="0.35">
      <c r="A16" s="427"/>
      <c r="B16" s="428"/>
      <c r="C16" s="111"/>
      <c r="D16" s="106" t="s">
        <v>136</v>
      </c>
      <c r="E16" s="415">
        <v>76576</v>
      </c>
      <c r="F16" s="416" t="s">
        <v>989</v>
      </c>
      <c r="G16" s="111"/>
      <c r="H16" s="106" t="s">
        <v>990</v>
      </c>
      <c r="I16" s="416" t="s">
        <v>7</v>
      </c>
      <c r="J16" s="416" t="s">
        <v>989</v>
      </c>
      <c r="K16" s="546"/>
      <c r="L16" s="415">
        <v>76576</v>
      </c>
      <c r="O16" s="427"/>
      <c r="P16" s="428"/>
      <c r="Q16" s="105"/>
      <c r="R16" s="106" t="s">
        <v>144</v>
      </c>
      <c r="S16" s="441">
        <v>29950</v>
      </c>
      <c r="T16" s="546"/>
      <c r="U16" s="106" t="s">
        <v>144</v>
      </c>
      <c r="V16" s="441">
        <v>37441</v>
      </c>
      <c r="W16" s="546"/>
      <c r="X16" s="415">
        <v>-7491</v>
      </c>
    </row>
    <row r="17" spans="1:24" x14ac:dyDescent="0.35">
      <c r="A17" s="427"/>
      <c r="B17" s="428"/>
      <c r="C17" s="111"/>
      <c r="D17" s="106" t="s">
        <v>991</v>
      </c>
      <c r="E17" s="416" t="s">
        <v>7</v>
      </c>
      <c r="F17" s="416" t="s">
        <v>989</v>
      </c>
      <c r="G17" s="111"/>
      <c r="H17" s="106" t="s">
        <v>991</v>
      </c>
      <c r="I17" s="415">
        <v>252054</v>
      </c>
      <c r="J17" s="416" t="s">
        <v>989</v>
      </c>
      <c r="K17" s="546"/>
      <c r="L17" s="415">
        <v>-252054</v>
      </c>
      <c r="O17" s="427"/>
      <c r="P17" s="428"/>
      <c r="Q17" s="105"/>
      <c r="R17" s="106" t="s">
        <v>145</v>
      </c>
      <c r="S17" s="441">
        <v>12167</v>
      </c>
      <c r="T17" s="546"/>
      <c r="U17" s="106" t="s">
        <v>145</v>
      </c>
      <c r="V17" s="441">
        <v>14180</v>
      </c>
      <c r="W17" s="546"/>
      <c r="X17" s="415">
        <v>-2013</v>
      </c>
    </row>
    <row r="18" spans="1:24" x14ac:dyDescent="0.35">
      <c r="A18" s="427"/>
      <c r="B18" s="428"/>
      <c r="C18" s="111"/>
      <c r="D18" s="106" t="s">
        <v>993</v>
      </c>
      <c r="E18" s="415">
        <v>4670</v>
      </c>
      <c r="F18" s="416" t="s">
        <v>994</v>
      </c>
      <c r="G18" s="111"/>
      <c r="H18" s="106"/>
      <c r="I18" s="416" t="s">
        <v>7</v>
      </c>
      <c r="J18" s="416" t="s">
        <v>994</v>
      </c>
      <c r="K18" s="546"/>
      <c r="L18" s="415">
        <v>4670</v>
      </c>
      <c r="O18" s="427"/>
      <c r="P18" s="428"/>
      <c r="Q18" s="105"/>
      <c r="R18" s="106" t="s">
        <v>1003</v>
      </c>
      <c r="S18" s="441">
        <v>4156</v>
      </c>
      <c r="T18" s="546"/>
      <c r="U18" s="106" t="s">
        <v>1003</v>
      </c>
      <c r="V18" s="441">
        <v>4693</v>
      </c>
      <c r="W18" s="546"/>
      <c r="X18" s="416">
        <v>-537</v>
      </c>
    </row>
    <row r="19" spans="1:24" x14ac:dyDescent="0.35">
      <c r="A19" s="143">
        <v>5</v>
      </c>
      <c r="B19" s="425" t="s">
        <v>645</v>
      </c>
      <c r="C19" s="111"/>
      <c r="D19" s="105" t="s">
        <v>135</v>
      </c>
      <c r="E19" s="165">
        <v>94202</v>
      </c>
      <c r="F19" s="247" t="s">
        <v>989</v>
      </c>
      <c r="G19" s="111"/>
      <c r="H19" s="105" t="s">
        <v>988</v>
      </c>
      <c r="I19" s="165">
        <v>94202</v>
      </c>
      <c r="J19" s="247" t="s">
        <v>989</v>
      </c>
      <c r="K19" s="546"/>
      <c r="L19" s="247" t="s">
        <v>7</v>
      </c>
      <c r="O19" s="143">
        <v>5</v>
      </c>
      <c r="P19" s="425" t="s">
        <v>645</v>
      </c>
      <c r="Q19" s="105"/>
      <c r="R19" s="105" t="s">
        <v>143</v>
      </c>
      <c r="S19" s="239" t="s">
        <v>877</v>
      </c>
      <c r="T19" s="546"/>
      <c r="U19" s="105" t="s">
        <v>143</v>
      </c>
      <c r="V19" s="173">
        <v>78238</v>
      </c>
      <c r="W19" s="546"/>
      <c r="X19" s="165">
        <v>-78238</v>
      </c>
    </row>
    <row r="20" spans="1:24" x14ac:dyDescent="0.35">
      <c r="A20" s="143"/>
      <c r="B20" s="425"/>
      <c r="C20" s="111"/>
      <c r="D20" s="105" t="s">
        <v>136</v>
      </c>
      <c r="E20" s="247">
        <v>839</v>
      </c>
      <c r="F20" s="247" t="s">
        <v>989</v>
      </c>
      <c r="G20" s="111"/>
      <c r="H20" s="105" t="s">
        <v>990</v>
      </c>
      <c r="I20" s="247">
        <v>839</v>
      </c>
      <c r="J20" s="247" t="s">
        <v>989</v>
      </c>
      <c r="K20" s="546"/>
      <c r="L20" s="247" t="s">
        <v>7</v>
      </c>
      <c r="O20" s="143"/>
      <c r="P20" s="425"/>
      <c r="Q20" s="105"/>
      <c r="R20" s="105" t="s">
        <v>144</v>
      </c>
      <c r="S20" s="239" t="s">
        <v>877</v>
      </c>
      <c r="T20" s="546"/>
      <c r="U20" s="105" t="s">
        <v>144</v>
      </c>
      <c r="V20" s="239">
        <v>651</v>
      </c>
      <c r="W20" s="546"/>
      <c r="X20" s="247">
        <v>-651</v>
      </c>
    </row>
    <row r="21" spans="1:24" x14ac:dyDescent="0.35">
      <c r="A21" s="143"/>
      <c r="B21" s="425"/>
      <c r="C21" s="111"/>
      <c r="D21" s="105" t="s">
        <v>991</v>
      </c>
      <c r="E21" s="548"/>
      <c r="F21" s="247" t="s">
        <v>989</v>
      </c>
      <c r="G21" s="111"/>
      <c r="H21" s="105" t="s">
        <v>991</v>
      </c>
      <c r="I21" s="165">
        <v>108935</v>
      </c>
      <c r="J21" s="247" t="s">
        <v>989</v>
      </c>
      <c r="K21" s="546"/>
      <c r="L21" s="165">
        <v>-108935</v>
      </c>
      <c r="O21" s="143"/>
      <c r="P21" s="425"/>
      <c r="Q21" s="105"/>
      <c r="R21" s="105" t="s">
        <v>145</v>
      </c>
      <c r="S21" s="239" t="s">
        <v>877</v>
      </c>
      <c r="T21" s="546"/>
      <c r="U21" s="105" t="s">
        <v>145</v>
      </c>
      <c r="V21" s="254" t="s">
        <v>7</v>
      </c>
      <c r="W21" s="546"/>
      <c r="X21" s="247" t="s">
        <v>7</v>
      </c>
    </row>
    <row r="22" spans="1:24" x14ac:dyDescent="0.35">
      <c r="A22" s="143"/>
      <c r="B22" s="425"/>
      <c r="C22" s="111"/>
      <c r="D22" s="105" t="s">
        <v>995</v>
      </c>
      <c r="E22" s="548"/>
      <c r="F22" s="247" t="s">
        <v>989</v>
      </c>
      <c r="G22" s="111"/>
      <c r="H22" s="105" t="s">
        <v>995</v>
      </c>
      <c r="I22" s="478"/>
      <c r="J22" s="247" t="s">
        <v>989</v>
      </c>
      <c r="K22" s="546"/>
      <c r="L22" s="247" t="s">
        <v>7</v>
      </c>
      <c r="O22" s="143"/>
      <c r="P22" s="425"/>
      <c r="Q22" s="105"/>
      <c r="R22" s="105" t="s">
        <v>146</v>
      </c>
      <c r="S22" s="239" t="s">
        <v>877</v>
      </c>
      <c r="T22" s="546"/>
      <c r="U22" s="105" t="s">
        <v>146</v>
      </c>
      <c r="V22" s="173">
        <v>5148</v>
      </c>
      <c r="W22" s="546"/>
      <c r="X22" s="165">
        <v>-5148</v>
      </c>
    </row>
    <row r="23" spans="1:24" x14ac:dyDescent="0.35">
      <c r="A23" s="143"/>
      <c r="B23" s="425"/>
      <c r="C23" s="111"/>
      <c r="D23" s="105" t="s">
        <v>996</v>
      </c>
      <c r="E23" s="165">
        <v>6393</v>
      </c>
      <c r="F23" s="247" t="s">
        <v>989</v>
      </c>
      <c r="G23" s="111"/>
      <c r="H23" s="105" t="s">
        <v>996</v>
      </c>
      <c r="I23" s="165">
        <v>6393</v>
      </c>
      <c r="J23" s="247" t="s">
        <v>989</v>
      </c>
      <c r="K23" s="546"/>
      <c r="L23" s="247" t="s">
        <v>7</v>
      </c>
      <c r="O23" s="427">
        <v>6</v>
      </c>
      <c r="P23" s="428" t="s">
        <v>644</v>
      </c>
      <c r="Q23" s="105"/>
      <c r="R23" s="106" t="s">
        <v>143</v>
      </c>
      <c r="S23" s="441">
        <v>85318</v>
      </c>
      <c r="T23" s="546"/>
      <c r="U23" s="106" t="s">
        <v>143</v>
      </c>
      <c r="V23" s="441">
        <v>71491</v>
      </c>
      <c r="W23" s="546"/>
      <c r="X23" s="415">
        <v>13827</v>
      </c>
    </row>
    <row r="24" spans="1:24" ht="12.5" thickBot="1" x14ac:dyDescent="0.4">
      <c r="A24" s="427">
        <v>6</v>
      </c>
      <c r="B24" s="428" t="s">
        <v>997</v>
      </c>
      <c r="C24" s="111"/>
      <c r="D24" s="106" t="s">
        <v>135</v>
      </c>
      <c r="E24" s="415">
        <v>63125</v>
      </c>
      <c r="F24" s="416" t="s">
        <v>989</v>
      </c>
      <c r="G24" s="111"/>
      <c r="H24" s="106" t="s">
        <v>988</v>
      </c>
      <c r="I24" s="415">
        <v>58889</v>
      </c>
      <c r="J24" s="416" t="s">
        <v>989</v>
      </c>
      <c r="K24" s="546"/>
      <c r="L24" s="415">
        <v>4236</v>
      </c>
      <c r="O24" s="449"/>
      <c r="P24" s="450"/>
      <c r="Q24" s="105"/>
      <c r="R24" s="106" t="s">
        <v>144</v>
      </c>
      <c r="S24" s="441">
        <v>4513</v>
      </c>
      <c r="T24" s="546"/>
      <c r="U24" s="106" t="s">
        <v>144</v>
      </c>
      <c r="V24" s="441">
        <v>6653</v>
      </c>
      <c r="W24" s="546"/>
      <c r="X24" s="415">
        <v>-2141</v>
      </c>
    </row>
    <row r="25" spans="1:24" ht="12.5" thickBot="1" x14ac:dyDescent="0.4">
      <c r="A25" s="427"/>
      <c r="B25" s="428"/>
      <c r="C25" s="111"/>
      <c r="D25" s="106" t="s">
        <v>136</v>
      </c>
      <c r="E25" s="416" t="s">
        <v>7</v>
      </c>
      <c r="F25" s="416" t="s">
        <v>989</v>
      </c>
      <c r="G25" s="111"/>
      <c r="H25" s="106" t="s">
        <v>990</v>
      </c>
      <c r="I25" s="416" t="s">
        <v>7</v>
      </c>
      <c r="J25" s="416" t="s">
        <v>989</v>
      </c>
      <c r="K25" s="546"/>
      <c r="L25" s="416" t="s">
        <v>7</v>
      </c>
      <c r="O25" s="451" t="s">
        <v>12</v>
      </c>
      <c r="P25" s="451"/>
      <c r="Q25" s="414"/>
      <c r="R25" s="443"/>
      <c r="S25" s="444">
        <v>563455</v>
      </c>
      <c r="T25" s="549"/>
      <c r="U25" s="443"/>
      <c r="V25" s="444">
        <v>642690</v>
      </c>
      <c r="W25" s="549"/>
      <c r="X25" s="445">
        <v>-79235</v>
      </c>
    </row>
    <row r="26" spans="1:24" x14ac:dyDescent="0.35">
      <c r="A26" s="427"/>
      <c r="B26" s="428"/>
      <c r="C26" s="111"/>
      <c r="D26" s="106" t="s">
        <v>991</v>
      </c>
      <c r="E26" s="416" t="s">
        <v>7</v>
      </c>
      <c r="F26" s="416" t="s">
        <v>989</v>
      </c>
      <c r="G26" s="111"/>
      <c r="H26" s="106" t="s">
        <v>991</v>
      </c>
      <c r="I26" s="415">
        <v>60180</v>
      </c>
      <c r="J26" s="416" t="s">
        <v>989</v>
      </c>
      <c r="K26" s="546"/>
      <c r="L26" s="415">
        <v>-60180</v>
      </c>
    </row>
    <row r="27" spans="1:24" x14ac:dyDescent="0.35">
      <c r="A27" s="143">
        <v>7</v>
      </c>
      <c r="B27" s="425" t="s">
        <v>644</v>
      </c>
      <c r="C27" s="111"/>
      <c r="D27" s="105" t="s">
        <v>135</v>
      </c>
      <c r="E27" s="165">
        <v>293671</v>
      </c>
      <c r="F27" s="247" t="s">
        <v>989</v>
      </c>
      <c r="G27" s="111"/>
      <c r="H27" s="105" t="s">
        <v>988</v>
      </c>
      <c r="I27" s="165">
        <v>104182</v>
      </c>
      <c r="J27" s="247" t="s">
        <v>989</v>
      </c>
      <c r="K27" s="546"/>
      <c r="L27" s="165">
        <v>189489</v>
      </c>
    </row>
    <row r="28" spans="1:24" x14ac:dyDescent="0.35">
      <c r="A28" s="143"/>
      <c r="B28" s="425"/>
      <c r="C28" s="111"/>
      <c r="D28" s="105" t="s">
        <v>136</v>
      </c>
      <c r="E28" s="247" t="s">
        <v>7</v>
      </c>
      <c r="F28" s="247" t="s">
        <v>989</v>
      </c>
      <c r="G28" s="111"/>
      <c r="H28" s="105" t="s">
        <v>990</v>
      </c>
      <c r="I28" s="247" t="s">
        <v>7</v>
      </c>
      <c r="J28" s="247" t="s">
        <v>989</v>
      </c>
      <c r="K28" s="546"/>
      <c r="L28" s="247" t="s">
        <v>7</v>
      </c>
    </row>
    <row r="29" spans="1:24" ht="12.5" thickBot="1" x14ac:dyDescent="0.4">
      <c r="A29" s="429"/>
      <c r="B29" s="430"/>
      <c r="C29" s="111"/>
      <c r="D29" s="105" t="s">
        <v>991</v>
      </c>
      <c r="E29" s="247" t="s">
        <v>7</v>
      </c>
      <c r="F29" s="247" t="s">
        <v>989</v>
      </c>
      <c r="G29" s="111"/>
      <c r="H29" s="105" t="s">
        <v>991</v>
      </c>
      <c r="I29" s="165">
        <v>119422</v>
      </c>
      <c r="J29" s="247" t="s">
        <v>989</v>
      </c>
      <c r="K29" s="546"/>
      <c r="L29" s="165">
        <v>-119422</v>
      </c>
    </row>
    <row r="30" spans="1:24" ht="12.5" thickBot="1" x14ac:dyDescent="0.4">
      <c r="A30" s="431" t="s">
        <v>12</v>
      </c>
      <c r="B30" s="431"/>
      <c r="C30" s="231"/>
      <c r="D30" s="231"/>
      <c r="E30" s="417">
        <v>1271953</v>
      </c>
      <c r="F30" s="550"/>
      <c r="G30" s="167"/>
      <c r="H30" s="166"/>
      <c r="I30" s="417">
        <v>2486856</v>
      </c>
      <c r="J30" s="550"/>
      <c r="K30" s="551"/>
      <c r="L30" s="417">
        <v>-1214903</v>
      </c>
    </row>
  </sheetData>
  <mergeCells count="32">
    <mergeCell ref="O23:O24"/>
    <mergeCell ref="P23:P24"/>
    <mergeCell ref="O25:P25"/>
    <mergeCell ref="U3:V3"/>
    <mergeCell ref="O5:O8"/>
    <mergeCell ref="P5:P8"/>
    <mergeCell ref="O9:O12"/>
    <mergeCell ref="P9:P12"/>
    <mergeCell ref="O13:O14"/>
    <mergeCell ref="P13:P14"/>
    <mergeCell ref="A24:A26"/>
    <mergeCell ref="B24:B26"/>
    <mergeCell ref="A27:A29"/>
    <mergeCell ref="B27:B29"/>
    <mergeCell ref="A30:B30"/>
    <mergeCell ref="R3:S3"/>
    <mergeCell ref="O15:O18"/>
    <mergeCell ref="P15:P18"/>
    <mergeCell ref="O19:O22"/>
    <mergeCell ref="P19:P22"/>
    <mergeCell ref="A12:A14"/>
    <mergeCell ref="B12:B14"/>
    <mergeCell ref="A15:A18"/>
    <mergeCell ref="B15:B18"/>
    <mergeCell ref="A19:A23"/>
    <mergeCell ref="B19:B23"/>
    <mergeCell ref="D3:F3"/>
    <mergeCell ref="H3:J3"/>
    <mergeCell ref="A5:A8"/>
    <mergeCell ref="B5:B8"/>
    <mergeCell ref="A9:A11"/>
    <mergeCell ref="B9:B11"/>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5DC0C-07A8-461A-B8B2-D5236DD8A722}">
  <dimension ref="A1:K12"/>
  <sheetViews>
    <sheetView workbookViewId="0">
      <selection activeCell="E14" sqref="E13:E14"/>
    </sheetView>
  </sheetViews>
  <sheetFormatPr defaultRowHeight="12" x14ac:dyDescent="0.35"/>
  <cols>
    <col min="1" max="1" width="5.90625" style="365" customWidth="1"/>
    <col min="2" max="2" width="24" style="365" bestFit="1" customWidth="1"/>
    <col min="3" max="4" width="11.6328125" style="365" bestFit="1" customWidth="1"/>
    <col min="5" max="5" width="11.453125" style="365" bestFit="1" customWidth="1"/>
    <col min="6" max="6" width="10.81640625" style="365" bestFit="1" customWidth="1"/>
    <col min="7" max="7" width="9.54296875" style="365" bestFit="1" customWidth="1"/>
    <col min="8" max="8" width="10.81640625" style="365" bestFit="1" customWidth="1"/>
    <col min="9" max="10" width="11.6328125" style="365" bestFit="1" customWidth="1"/>
    <col min="11" max="11" width="11.453125" style="365" bestFit="1" customWidth="1"/>
    <col min="12" max="16384" width="8.7265625" style="365"/>
  </cols>
  <sheetData>
    <row r="1" spans="1:11" x14ac:dyDescent="0.35">
      <c r="A1" s="478" t="s">
        <v>1144</v>
      </c>
    </row>
    <row r="3" spans="1:11" ht="12.5" thickBot="1" x14ac:dyDescent="0.4">
      <c r="A3" s="16" t="s">
        <v>832</v>
      </c>
      <c r="B3" s="235" t="s">
        <v>192</v>
      </c>
      <c r="C3" s="135" t="s">
        <v>879</v>
      </c>
      <c r="D3" s="135"/>
      <c r="E3" s="135"/>
      <c r="F3" s="135" t="s">
        <v>880</v>
      </c>
      <c r="G3" s="135"/>
      <c r="H3" s="135"/>
      <c r="I3" s="135" t="s">
        <v>881</v>
      </c>
      <c r="J3" s="135"/>
      <c r="K3" s="135"/>
    </row>
    <row r="4" spans="1:11" ht="24.5" thickBot="1" x14ac:dyDescent="0.4">
      <c r="A4" s="16"/>
      <c r="B4" s="28"/>
      <c r="C4" s="335" t="s">
        <v>204</v>
      </c>
      <c r="D4" s="335" t="s">
        <v>882</v>
      </c>
      <c r="E4" s="335" t="s">
        <v>883</v>
      </c>
      <c r="F4" s="335" t="s">
        <v>204</v>
      </c>
      <c r="G4" s="335" t="s">
        <v>882</v>
      </c>
      <c r="H4" s="335" t="s">
        <v>883</v>
      </c>
      <c r="I4" s="335" t="s">
        <v>204</v>
      </c>
      <c r="J4" s="335" t="s">
        <v>882</v>
      </c>
      <c r="K4" s="335" t="s">
        <v>883</v>
      </c>
    </row>
    <row r="5" spans="1:11" x14ac:dyDescent="0.35">
      <c r="A5" s="44">
        <v>1</v>
      </c>
      <c r="B5" s="18" t="s">
        <v>643</v>
      </c>
      <c r="C5" s="373">
        <v>-2009751432.8200002</v>
      </c>
      <c r="D5" s="452">
        <v>3589789641</v>
      </c>
      <c r="E5" s="452">
        <v>-5599541073.8199997</v>
      </c>
      <c r="F5" s="452">
        <v>5192638271.8199997</v>
      </c>
      <c r="G5" s="452">
        <v>69242734</v>
      </c>
      <c r="H5" s="452">
        <v>5123395537.8199997</v>
      </c>
      <c r="I5" s="452">
        <v>3182886838.9999995</v>
      </c>
      <c r="J5" s="452">
        <v>3659032375</v>
      </c>
      <c r="K5" s="452">
        <v>-476145536.00000048</v>
      </c>
    </row>
    <row r="6" spans="1:11" x14ac:dyDescent="0.35">
      <c r="A6" s="45">
        <v>2</v>
      </c>
      <c r="B6" s="343" t="s">
        <v>640</v>
      </c>
      <c r="C6" s="374">
        <v>3651882571</v>
      </c>
      <c r="D6" s="453">
        <v>3941577072</v>
      </c>
      <c r="E6" s="453">
        <v>-289694501</v>
      </c>
      <c r="F6" s="453">
        <v>-86441891</v>
      </c>
      <c r="G6" s="453">
        <v>-47236724</v>
      </c>
      <c r="H6" s="453">
        <v>-39205167</v>
      </c>
      <c r="I6" s="453">
        <v>3565440680</v>
      </c>
      <c r="J6" s="453">
        <v>3894340348</v>
      </c>
      <c r="K6" s="453">
        <v>-328899668</v>
      </c>
    </row>
    <row r="7" spans="1:11" x14ac:dyDescent="0.35">
      <c r="A7" s="44">
        <v>3</v>
      </c>
      <c r="B7" s="18" t="s">
        <v>642</v>
      </c>
      <c r="C7" s="373">
        <v>2627879201</v>
      </c>
      <c r="D7" s="452">
        <v>2450721371</v>
      </c>
      <c r="E7" s="452">
        <v>177157830</v>
      </c>
      <c r="F7" s="452">
        <v>-35631392</v>
      </c>
      <c r="G7" s="452">
        <v>267731237</v>
      </c>
      <c r="H7" s="452">
        <v>-303362629</v>
      </c>
      <c r="I7" s="452">
        <v>2592247809</v>
      </c>
      <c r="J7" s="452">
        <v>2718452608</v>
      </c>
      <c r="K7" s="452">
        <v>-126204799</v>
      </c>
    </row>
    <row r="8" spans="1:11" x14ac:dyDescent="0.35">
      <c r="A8" s="45">
        <v>4</v>
      </c>
      <c r="B8" s="343" t="s">
        <v>1004</v>
      </c>
      <c r="C8" s="374">
        <v>3000812898</v>
      </c>
      <c r="D8" s="453">
        <v>2864407315</v>
      </c>
      <c r="E8" s="453">
        <v>136405583</v>
      </c>
      <c r="F8" s="453">
        <v>-137294263</v>
      </c>
      <c r="G8" s="453">
        <v>-32390458</v>
      </c>
      <c r="H8" s="453">
        <v>-104903805</v>
      </c>
      <c r="I8" s="453">
        <v>2863518635</v>
      </c>
      <c r="J8" s="453">
        <v>2832016857</v>
      </c>
      <c r="K8" s="453">
        <v>31501778</v>
      </c>
    </row>
    <row r="9" spans="1:11" x14ac:dyDescent="0.35">
      <c r="A9" s="44">
        <v>5</v>
      </c>
      <c r="B9" s="18" t="s">
        <v>1005</v>
      </c>
      <c r="C9" s="373">
        <v>3199746749</v>
      </c>
      <c r="D9" s="452">
        <v>1324490476</v>
      </c>
      <c r="E9" s="452">
        <v>1875256273</v>
      </c>
      <c r="F9" s="452">
        <v>-1474715423</v>
      </c>
      <c r="G9" s="452">
        <v>316545990</v>
      </c>
      <c r="H9" s="452">
        <v>-1791261413</v>
      </c>
      <c r="I9" s="452">
        <v>1725031326</v>
      </c>
      <c r="J9" s="452">
        <v>1641036466</v>
      </c>
      <c r="K9" s="452">
        <v>83994860</v>
      </c>
    </row>
    <row r="10" spans="1:11" x14ac:dyDescent="0.35">
      <c r="A10" s="45">
        <v>6</v>
      </c>
      <c r="B10" s="343" t="s">
        <v>645</v>
      </c>
      <c r="C10" s="374">
        <v>2543645519</v>
      </c>
      <c r="D10" s="453">
        <v>2406302372</v>
      </c>
      <c r="E10" s="453">
        <v>137343147</v>
      </c>
      <c r="F10" s="453">
        <v>0</v>
      </c>
      <c r="G10" s="453">
        <v>184928641</v>
      </c>
      <c r="H10" s="453">
        <v>-184928641</v>
      </c>
      <c r="I10" s="453">
        <v>2543645519</v>
      </c>
      <c r="J10" s="453">
        <v>2591231013</v>
      </c>
      <c r="K10" s="453">
        <v>-47585494</v>
      </c>
    </row>
    <row r="11" spans="1:11" x14ac:dyDescent="0.35">
      <c r="A11" s="44">
        <v>7</v>
      </c>
      <c r="B11" s="18" t="s">
        <v>997</v>
      </c>
      <c r="C11" s="373">
        <v>81860156</v>
      </c>
      <c r="D11" s="452">
        <v>164089778</v>
      </c>
      <c r="E11" s="452">
        <v>-82229622</v>
      </c>
      <c r="F11" s="452">
        <v>0</v>
      </c>
      <c r="G11" s="452">
        <v>63687838</v>
      </c>
      <c r="H11" s="452">
        <v>-63687838</v>
      </c>
      <c r="I11" s="452">
        <v>81860156</v>
      </c>
      <c r="J11" s="452">
        <v>227777616</v>
      </c>
      <c r="K11" s="452">
        <v>-145917460</v>
      </c>
    </row>
    <row r="12" spans="1:11" x14ac:dyDescent="0.35">
      <c r="A12" s="340"/>
      <c r="B12" s="333" t="s">
        <v>12</v>
      </c>
      <c r="C12" s="375">
        <v>13096075661.18</v>
      </c>
      <c r="D12" s="375">
        <v>16741378025</v>
      </c>
      <c r="E12" s="375">
        <v>-3645302363.8199997</v>
      </c>
      <c r="F12" s="375">
        <v>3458555302.8199997</v>
      </c>
      <c r="G12" s="375">
        <v>822509258</v>
      </c>
      <c r="H12" s="375">
        <v>2636046044.8199997</v>
      </c>
      <c r="I12" s="375">
        <v>16554630964</v>
      </c>
      <c r="J12" s="375">
        <v>17563887283</v>
      </c>
      <c r="K12" s="375">
        <v>-1009256319.0000005</v>
      </c>
    </row>
  </sheetData>
  <mergeCells count="3">
    <mergeCell ref="C3:E3"/>
    <mergeCell ref="F3:H3"/>
    <mergeCell ref="I3:K3"/>
  </mergeCells>
  <conditionalFormatting sqref="A12">
    <cfRule type="containsText" dxfId="51" priority="2" operator="containsText" text="ERROR">
      <formula>NOT(ISERROR(SEARCH("ERROR",A12)))</formula>
    </cfRule>
  </conditionalFormatting>
  <conditionalFormatting sqref="B12:K12">
    <cfRule type="containsText" dxfId="50" priority="1" operator="containsText" text="ERROR">
      <formula>NOT(ISERROR(SEARCH("ERROR",B12)))</formula>
    </cfRule>
  </conditionalFormatting>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3B979-FEE1-485B-BF51-5A72F20E04FC}">
  <dimension ref="A1:K42"/>
  <sheetViews>
    <sheetView zoomScale="80" zoomScaleNormal="80" workbookViewId="0">
      <selection activeCell="E14" sqref="E13:E14"/>
    </sheetView>
  </sheetViews>
  <sheetFormatPr defaultRowHeight="12" x14ac:dyDescent="0.35"/>
  <cols>
    <col min="1" max="1" width="3" style="365" customWidth="1"/>
    <col min="2" max="2" width="41.1796875" style="365" bestFit="1" customWidth="1"/>
    <col min="3" max="4" width="13.1796875" style="365" bestFit="1" customWidth="1"/>
    <col min="5" max="6" width="12.81640625" style="365" bestFit="1" customWidth="1"/>
    <col min="7" max="7" width="11.453125" style="365" bestFit="1" customWidth="1"/>
    <col min="8" max="8" width="12.81640625" style="365" bestFit="1" customWidth="1"/>
    <col min="9" max="10" width="13.1796875" style="365" bestFit="1" customWidth="1"/>
    <col min="11" max="11" width="12.81640625" style="365" bestFit="1" customWidth="1"/>
    <col min="12" max="16384" width="8.7265625" style="365"/>
  </cols>
  <sheetData>
    <row r="1" spans="1:11" x14ac:dyDescent="0.35">
      <c r="A1" s="478" t="s">
        <v>1143</v>
      </c>
    </row>
    <row r="3" spans="1:11" ht="12.5" thickBot="1" x14ac:dyDescent="0.4">
      <c r="A3" s="16" t="s">
        <v>206</v>
      </c>
      <c r="B3" s="16" t="s">
        <v>427</v>
      </c>
      <c r="C3" s="135" t="s">
        <v>879</v>
      </c>
      <c r="D3" s="135"/>
      <c r="E3" s="135"/>
      <c r="F3" s="135" t="s">
        <v>880</v>
      </c>
      <c r="G3" s="135"/>
      <c r="H3" s="135"/>
      <c r="I3" s="135" t="s">
        <v>881</v>
      </c>
      <c r="J3" s="135"/>
      <c r="K3" s="135"/>
    </row>
    <row r="4" spans="1:11" x14ac:dyDescent="0.35">
      <c r="A4" s="335"/>
      <c r="B4" s="335"/>
      <c r="C4" s="454" t="s">
        <v>204</v>
      </c>
      <c r="D4" s="454" t="s">
        <v>882</v>
      </c>
      <c r="E4" s="454" t="s">
        <v>883</v>
      </c>
      <c r="F4" s="454" t="s">
        <v>204</v>
      </c>
      <c r="G4" s="454" t="s">
        <v>882</v>
      </c>
      <c r="H4" s="454" t="s">
        <v>883</v>
      </c>
      <c r="I4" s="454" t="s">
        <v>204</v>
      </c>
      <c r="J4" s="454" t="s">
        <v>882</v>
      </c>
      <c r="K4" s="454" t="s">
        <v>883</v>
      </c>
    </row>
    <row r="5" spans="1:11" x14ac:dyDescent="0.35">
      <c r="A5" s="333"/>
      <c r="B5" s="333" t="s">
        <v>897</v>
      </c>
      <c r="C5" s="333"/>
      <c r="D5" s="333"/>
      <c r="E5" s="333"/>
      <c r="F5" s="333"/>
      <c r="G5" s="333"/>
      <c r="H5" s="333"/>
      <c r="I5" s="333"/>
      <c r="J5" s="333"/>
      <c r="K5" s="333"/>
    </row>
    <row r="6" spans="1:11" x14ac:dyDescent="0.35">
      <c r="A6" s="333"/>
      <c r="B6" s="333" t="s">
        <v>385</v>
      </c>
      <c r="C6" s="334">
        <v>6486958082</v>
      </c>
      <c r="D6" s="334">
        <v>5349354460</v>
      </c>
      <c r="E6" s="334">
        <v>1137603622</v>
      </c>
      <c r="F6" s="334">
        <v>-1506117799</v>
      </c>
      <c r="G6" s="334">
        <v>0</v>
      </c>
      <c r="H6" s="334">
        <v>-1506117799</v>
      </c>
      <c r="I6" s="334">
        <v>4980840283</v>
      </c>
      <c r="J6" s="334">
        <v>5349354460</v>
      </c>
      <c r="K6" s="334">
        <v>-368514177</v>
      </c>
    </row>
    <row r="7" spans="1:11" x14ac:dyDescent="0.35">
      <c r="A7" s="44">
        <v>1</v>
      </c>
      <c r="B7" s="88" t="s">
        <v>796</v>
      </c>
      <c r="C7" s="337">
        <v>4287383747</v>
      </c>
      <c r="D7" s="337">
        <v>4049299769</v>
      </c>
      <c r="E7" s="337">
        <v>238083978</v>
      </c>
      <c r="F7" s="337">
        <v>-922390951</v>
      </c>
      <c r="G7" s="337">
        <v>0</v>
      </c>
      <c r="H7" s="337">
        <v>-922390951</v>
      </c>
      <c r="I7" s="337">
        <v>3364992796</v>
      </c>
      <c r="J7" s="337">
        <v>4049299769</v>
      </c>
      <c r="K7" s="337">
        <v>-684306973</v>
      </c>
    </row>
    <row r="8" spans="1:11" x14ac:dyDescent="0.35">
      <c r="A8" s="45">
        <v>2</v>
      </c>
      <c r="B8" s="343" t="s">
        <v>492</v>
      </c>
      <c r="C8" s="339">
        <v>96673970</v>
      </c>
      <c r="D8" s="339">
        <v>105073970</v>
      </c>
      <c r="E8" s="339">
        <v>-8400000</v>
      </c>
      <c r="F8" s="339">
        <v>0</v>
      </c>
      <c r="G8" s="339">
        <v>0</v>
      </c>
      <c r="H8" s="339">
        <v>0</v>
      </c>
      <c r="I8" s="339">
        <v>96673970</v>
      </c>
      <c r="J8" s="339">
        <v>105073970</v>
      </c>
      <c r="K8" s="339">
        <v>-8400000</v>
      </c>
    </row>
    <row r="9" spans="1:11" x14ac:dyDescent="0.35">
      <c r="A9" s="44">
        <v>3</v>
      </c>
      <c r="B9" s="88" t="s">
        <v>800</v>
      </c>
      <c r="C9" s="337">
        <v>1717105365</v>
      </c>
      <c r="D9" s="337">
        <v>1177930721</v>
      </c>
      <c r="E9" s="337">
        <v>539174644</v>
      </c>
      <c r="F9" s="337">
        <v>-584831848</v>
      </c>
      <c r="G9" s="337">
        <v>0</v>
      </c>
      <c r="H9" s="337">
        <v>-584831848</v>
      </c>
      <c r="I9" s="337">
        <v>1132273517</v>
      </c>
      <c r="J9" s="337">
        <v>1177930721</v>
      </c>
      <c r="K9" s="337">
        <v>-45657204</v>
      </c>
    </row>
    <row r="10" spans="1:11" x14ac:dyDescent="0.35">
      <c r="A10" s="45">
        <v>4</v>
      </c>
      <c r="B10" s="343" t="s">
        <v>490</v>
      </c>
      <c r="C10" s="339">
        <v>360000000</v>
      </c>
      <c r="D10" s="339">
        <v>0</v>
      </c>
      <c r="E10" s="339">
        <v>360000000</v>
      </c>
      <c r="F10" s="339">
        <v>0</v>
      </c>
      <c r="G10" s="339">
        <v>0</v>
      </c>
      <c r="H10" s="339">
        <v>0</v>
      </c>
      <c r="I10" s="339">
        <v>360000000</v>
      </c>
      <c r="J10" s="339">
        <v>0</v>
      </c>
      <c r="K10" s="339">
        <v>360000000</v>
      </c>
    </row>
    <row r="11" spans="1:11" x14ac:dyDescent="0.35">
      <c r="A11" s="44">
        <v>36</v>
      </c>
      <c r="B11" s="88" t="s">
        <v>808</v>
      </c>
      <c r="C11" s="337">
        <v>25795000</v>
      </c>
      <c r="D11" s="337">
        <v>17050000</v>
      </c>
      <c r="E11" s="337">
        <v>8745000</v>
      </c>
      <c r="F11" s="337">
        <v>1105000</v>
      </c>
      <c r="G11" s="337">
        <v>0</v>
      </c>
      <c r="H11" s="337">
        <v>1105000</v>
      </c>
      <c r="I11" s="337">
        <v>26900000</v>
      </c>
      <c r="J11" s="337">
        <v>17050000</v>
      </c>
      <c r="K11" s="337">
        <v>9850000</v>
      </c>
    </row>
    <row r="12" spans="1:11" x14ac:dyDescent="0.35">
      <c r="A12" s="333"/>
      <c r="B12" s="333" t="s">
        <v>787</v>
      </c>
      <c r="C12" s="334">
        <v>-2018287228.8200002</v>
      </c>
      <c r="D12" s="334">
        <v>1177210810</v>
      </c>
      <c r="E12" s="334">
        <v>-3195498038.8200002</v>
      </c>
      <c r="F12" s="334">
        <v>4287077313.8200002</v>
      </c>
      <c r="G12" s="334">
        <v>991018666</v>
      </c>
      <c r="H12" s="334">
        <v>3296058647.8200002</v>
      </c>
      <c r="I12" s="334">
        <v>2268790085</v>
      </c>
      <c r="J12" s="334">
        <v>2168229476</v>
      </c>
      <c r="K12" s="334">
        <v>100560609</v>
      </c>
    </row>
    <row r="13" spans="1:11" x14ac:dyDescent="0.35">
      <c r="A13" s="44">
        <v>5</v>
      </c>
      <c r="B13" s="88" t="s">
        <v>813</v>
      </c>
      <c r="C13" s="337">
        <v>131297377</v>
      </c>
      <c r="D13" s="337">
        <v>0</v>
      </c>
      <c r="E13" s="337">
        <v>131297377</v>
      </c>
      <c r="F13" s="337">
        <v>0</v>
      </c>
      <c r="G13" s="337">
        <v>10490628</v>
      </c>
      <c r="H13" s="337">
        <v>-10490628</v>
      </c>
      <c r="I13" s="337">
        <v>131297377</v>
      </c>
      <c r="J13" s="337">
        <v>10490628</v>
      </c>
      <c r="K13" s="337">
        <v>120806749</v>
      </c>
    </row>
    <row r="14" spans="1:11" x14ac:dyDescent="0.35">
      <c r="A14" s="45">
        <v>6</v>
      </c>
      <c r="B14" s="343" t="s">
        <v>805</v>
      </c>
      <c r="C14" s="339">
        <v>163461622</v>
      </c>
      <c r="D14" s="339">
        <v>0</v>
      </c>
      <c r="E14" s="339">
        <v>163461622</v>
      </c>
      <c r="F14" s="339">
        <v>0</v>
      </c>
      <c r="G14" s="339">
        <v>163461622</v>
      </c>
      <c r="H14" s="339">
        <v>-163461622</v>
      </c>
      <c r="I14" s="339">
        <v>163461622</v>
      </c>
      <c r="J14" s="339">
        <v>163461622</v>
      </c>
      <c r="K14" s="339">
        <v>0</v>
      </c>
    </row>
    <row r="15" spans="1:11" x14ac:dyDescent="0.35">
      <c r="A15" s="44">
        <v>7</v>
      </c>
      <c r="B15" s="88" t="s">
        <v>816</v>
      </c>
      <c r="C15" s="337">
        <v>3003000</v>
      </c>
      <c r="D15" s="337">
        <v>0</v>
      </c>
      <c r="E15" s="337">
        <v>3003000</v>
      </c>
      <c r="F15" s="337">
        <v>0</v>
      </c>
      <c r="G15" s="337">
        <v>954000</v>
      </c>
      <c r="H15" s="337">
        <v>-954000</v>
      </c>
      <c r="I15" s="337">
        <v>3003000</v>
      </c>
      <c r="J15" s="337">
        <v>954000</v>
      </c>
      <c r="K15" s="337">
        <v>2049000</v>
      </c>
    </row>
    <row r="16" spans="1:11" x14ac:dyDescent="0.35">
      <c r="A16" s="45">
        <v>8</v>
      </c>
      <c r="B16" s="343" t="s">
        <v>782</v>
      </c>
      <c r="C16" s="339">
        <v>1010527461</v>
      </c>
      <c r="D16" s="339">
        <v>402107695</v>
      </c>
      <c r="E16" s="339">
        <v>608419766</v>
      </c>
      <c r="F16" s="339">
        <v>55049523</v>
      </c>
      <c r="G16" s="339">
        <v>767705095</v>
      </c>
      <c r="H16" s="339">
        <v>-712655572</v>
      </c>
      <c r="I16" s="339">
        <v>1065576984</v>
      </c>
      <c r="J16" s="339">
        <v>1169812790</v>
      </c>
      <c r="K16" s="339">
        <v>-104235806</v>
      </c>
    </row>
    <row r="17" spans="1:11" x14ac:dyDescent="0.35">
      <c r="A17" s="44">
        <v>9</v>
      </c>
      <c r="B17" s="88" t="s">
        <v>814</v>
      </c>
      <c r="C17" s="337">
        <v>9187439</v>
      </c>
      <c r="D17" s="337">
        <v>428295316</v>
      </c>
      <c r="E17" s="337">
        <v>-419107877</v>
      </c>
      <c r="F17" s="337">
        <v>1897600</v>
      </c>
      <c r="G17" s="337">
        <v>-419665453</v>
      </c>
      <c r="H17" s="337">
        <v>421563053</v>
      </c>
      <c r="I17" s="337">
        <v>11085039</v>
      </c>
      <c r="J17" s="337">
        <v>8629863</v>
      </c>
      <c r="K17" s="337">
        <v>2455176</v>
      </c>
    </row>
    <row r="18" spans="1:11" x14ac:dyDescent="0.35">
      <c r="A18" s="45">
        <v>10</v>
      </c>
      <c r="B18" s="343" t="s">
        <v>910</v>
      </c>
      <c r="C18" s="339">
        <v>137970519</v>
      </c>
      <c r="D18" s="339">
        <v>26484913</v>
      </c>
      <c r="E18" s="339">
        <v>111485606</v>
      </c>
      <c r="F18" s="339">
        <v>0</v>
      </c>
      <c r="G18" s="339">
        <v>67933473</v>
      </c>
      <c r="H18" s="339">
        <v>-67933473</v>
      </c>
      <c r="I18" s="339">
        <v>137970519</v>
      </c>
      <c r="J18" s="339">
        <v>94418386</v>
      </c>
      <c r="K18" s="339">
        <v>43552133</v>
      </c>
    </row>
    <row r="19" spans="1:11" x14ac:dyDescent="0.35">
      <c r="A19" s="44">
        <v>11</v>
      </c>
      <c r="B19" s="88" t="s">
        <v>809</v>
      </c>
      <c r="C19" s="337">
        <v>-4177534774.8200002</v>
      </c>
      <c r="D19" s="337">
        <v>21501244</v>
      </c>
      <c r="E19" s="337">
        <v>-4199036018.8200002</v>
      </c>
      <c r="F19" s="337">
        <v>4230130190.8200002</v>
      </c>
      <c r="G19" s="337">
        <v>37419239</v>
      </c>
      <c r="H19" s="337">
        <v>4192710951.8200002</v>
      </c>
      <c r="I19" s="337">
        <v>52595416</v>
      </c>
      <c r="J19" s="337">
        <v>58920483</v>
      </c>
      <c r="K19" s="337">
        <v>-6325067</v>
      </c>
    </row>
    <row r="20" spans="1:11" x14ac:dyDescent="0.35">
      <c r="A20" s="45">
        <v>12</v>
      </c>
      <c r="B20" s="343" t="s">
        <v>812</v>
      </c>
      <c r="C20" s="339">
        <v>24809853</v>
      </c>
      <c r="D20" s="339">
        <v>13811336</v>
      </c>
      <c r="E20" s="339">
        <v>10998517</v>
      </c>
      <c r="F20" s="339">
        <v>0</v>
      </c>
      <c r="G20" s="339">
        <v>10778502</v>
      </c>
      <c r="H20" s="339">
        <v>-10778502</v>
      </c>
      <c r="I20" s="339">
        <v>24809853</v>
      </c>
      <c r="J20" s="339">
        <v>24589838</v>
      </c>
      <c r="K20" s="339">
        <v>220015</v>
      </c>
    </row>
    <row r="21" spans="1:11" x14ac:dyDescent="0.35">
      <c r="A21" s="44">
        <v>13</v>
      </c>
      <c r="B21" s="88" t="s">
        <v>806</v>
      </c>
      <c r="C21" s="337">
        <v>153434455</v>
      </c>
      <c r="D21" s="337">
        <v>71638320</v>
      </c>
      <c r="E21" s="337">
        <v>81796135</v>
      </c>
      <c r="F21" s="337">
        <v>0</v>
      </c>
      <c r="G21" s="337">
        <v>74240135</v>
      </c>
      <c r="H21" s="337">
        <v>-74240135</v>
      </c>
      <c r="I21" s="337">
        <v>153434455</v>
      </c>
      <c r="J21" s="337">
        <v>145878455</v>
      </c>
      <c r="K21" s="337">
        <v>7556000</v>
      </c>
    </row>
    <row r="22" spans="1:11" x14ac:dyDescent="0.35">
      <c r="A22" s="45">
        <v>14</v>
      </c>
      <c r="B22" s="343" t="s">
        <v>811</v>
      </c>
      <c r="C22" s="339">
        <v>32547000</v>
      </c>
      <c r="D22" s="339">
        <v>29877799</v>
      </c>
      <c r="E22" s="339">
        <v>2669201</v>
      </c>
      <c r="F22" s="339">
        <v>0</v>
      </c>
      <c r="G22" s="339">
        <v>3130000</v>
      </c>
      <c r="H22" s="339">
        <v>-3130000</v>
      </c>
      <c r="I22" s="339">
        <v>32547000</v>
      </c>
      <c r="J22" s="339">
        <v>33007799</v>
      </c>
      <c r="K22" s="339">
        <v>-460799</v>
      </c>
    </row>
    <row r="23" spans="1:11" x14ac:dyDescent="0.35">
      <c r="A23" s="44">
        <v>15</v>
      </c>
      <c r="B23" s="88" t="s">
        <v>1006</v>
      </c>
      <c r="C23" s="337">
        <v>0</v>
      </c>
      <c r="D23" s="337">
        <v>0</v>
      </c>
      <c r="E23" s="337">
        <v>0</v>
      </c>
      <c r="F23" s="337">
        <v>0</v>
      </c>
      <c r="G23" s="337">
        <v>0</v>
      </c>
      <c r="H23" s="337">
        <v>0</v>
      </c>
      <c r="I23" s="337">
        <v>0</v>
      </c>
      <c r="J23" s="337">
        <v>0</v>
      </c>
      <c r="K23" s="337">
        <v>0</v>
      </c>
    </row>
    <row r="24" spans="1:11" x14ac:dyDescent="0.35">
      <c r="A24" s="45">
        <v>16</v>
      </c>
      <c r="B24" s="343" t="s">
        <v>804</v>
      </c>
      <c r="C24" s="339">
        <v>476408820</v>
      </c>
      <c r="D24" s="339">
        <v>152394187</v>
      </c>
      <c r="E24" s="339">
        <v>324014633</v>
      </c>
      <c r="F24" s="339">
        <v>0</v>
      </c>
      <c r="G24" s="339">
        <v>272071425</v>
      </c>
      <c r="H24" s="339">
        <v>-272071425</v>
      </c>
      <c r="I24" s="339">
        <v>476408820</v>
      </c>
      <c r="J24" s="339">
        <v>424465612</v>
      </c>
      <c r="K24" s="339">
        <v>51943208</v>
      </c>
    </row>
    <row r="25" spans="1:11" x14ac:dyDescent="0.35">
      <c r="A25" s="44">
        <v>17</v>
      </c>
      <c r="B25" s="88" t="s">
        <v>810</v>
      </c>
      <c r="C25" s="337">
        <v>16600000</v>
      </c>
      <c r="D25" s="337">
        <v>31100000</v>
      </c>
      <c r="E25" s="337">
        <v>-14500000</v>
      </c>
      <c r="F25" s="337">
        <v>0</v>
      </c>
      <c r="G25" s="337">
        <v>2500000</v>
      </c>
      <c r="H25" s="337">
        <v>-2500000</v>
      </c>
      <c r="I25" s="337">
        <v>16600000</v>
      </c>
      <c r="J25" s="337">
        <v>33600000</v>
      </c>
      <c r="K25" s="337">
        <v>-17000000</v>
      </c>
    </row>
    <row r="26" spans="1:11" x14ac:dyDescent="0.35">
      <c r="A26" s="333"/>
      <c r="B26" s="333" t="s">
        <v>788</v>
      </c>
      <c r="C26" s="334">
        <v>8266473694</v>
      </c>
      <c r="D26" s="334">
        <v>10046303347</v>
      </c>
      <c r="E26" s="334">
        <v>-1779829653</v>
      </c>
      <c r="F26" s="334">
        <v>1027917863</v>
      </c>
      <c r="G26" s="334">
        <v>0</v>
      </c>
      <c r="H26" s="334">
        <v>1027917863</v>
      </c>
      <c r="I26" s="334">
        <v>9294391557</v>
      </c>
      <c r="J26" s="334">
        <v>10046303347</v>
      </c>
      <c r="K26" s="334">
        <v>-751911790</v>
      </c>
    </row>
    <row r="27" spans="1:11" x14ac:dyDescent="0.35">
      <c r="A27" s="44">
        <v>18</v>
      </c>
      <c r="B27" s="88" t="s">
        <v>1007</v>
      </c>
      <c r="C27" s="337">
        <v>136296745</v>
      </c>
      <c r="D27" s="337">
        <v>0</v>
      </c>
      <c r="E27" s="337">
        <v>136296745</v>
      </c>
      <c r="F27" s="337">
        <v>-2862767</v>
      </c>
      <c r="G27" s="337">
        <v>0</v>
      </c>
      <c r="H27" s="337">
        <v>-2862767</v>
      </c>
      <c r="I27" s="337">
        <v>133433978</v>
      </c>
      <c r="J27" s="337">
        <v>0</v>
      </c>
      <c r="K27" s="337">
        <v>133433978</v>
      </c>
    </row>
    <row r="28" spans="1:11" x14ac:dyDescent="0.35">
      <c r="A28" s="45">
        <v>19</v>
      </c>
      <c r="B28" s="343" t="s">
        <v>911</v>
      </c>
      <c r="C28" s="339">
        <v>663063428</v>
      </c>
      <c r="D28" s="339">
        <v>1271769492</v>
      </c>
      <c r="E28" s="339">
        <v>-608706064</v>
      </c>
      <c r="F28" s="339">
        <v>46009106</v>
      </c>
      <c r="G28" s="339">
        <v>0</v>
      </c>
      <c r="H28" s="339">
        <v>46009106</v>
      </c>
      <c r="I28" s="339">
        <v>709072534</v>
      </c>
      <c r="J28" s="339">
        <v>1271769492</v>
      </c>
      <c r="K28" s="339">
        <v>-562696958</v>
      </c>
    </row>
    <row r="29" spans="1:11" x14ac:dyDescent="0.35">
      <c r="A29" s="44">
        <v>20</v>
      </c>
      <c r="B29" s="88" t="s">
        <v>799</v>
      </c>
      <c r="C29" s="337">
        <v>798506243</v>
      </c>
      <c r="D29" s="337">
        <v>1713089368</v>
      </c>
      <c r="E29" s="337">
        <v>-914583125</v>
      </c>
      <c r="F29" s="337">
        <v>48235109</v>
      </c>
      <c r="G29" s="337">
        <v>0</v>
      </c>
      <c r="H29" s="337">
        <v>48235109</v>
      </c>
      <c r="I29" s="337">
        <v>846741352</v>
      </c>
      <c r="J29" s="337">
        <v>1713089368</v>
      </c>
      <c r="K29" s="337">
        <v>-866348016</v>
      </c>
    </row>
    <row r="30" spans="1:11" x14ac:dyDescent="0.35">
      <c r="A30" s="45">
        <v>21</v>
      </c>
      <c r="B30" s="343" t="s">
        <v>815</v>
      </c>
      <c r="C30" s="339">
        <v>1002865</v>
      </c>
      <c r="D30" s="339">
        <v>1077958</v>
      </c>
      <c r="E30" s="339">
        <v>-75093</v>
      </c>
      <c r="F30" s="339">
        <v>0</v>
      </c>
      <c r="G30" s="339">
        <v>0</v>
      </c>
      <c r="H30" s="339">
        <v>0</v>
      </c>
      <c r="I30" s="339">
        <v>1002865</v>
      </c>
      <c r="J30" s="339">
        <v>1077958</v>
      </c>
      <c r="K30" s="339">
        <v>-75093</v>
      </c>
    </row>
    <row r="31" spans="1:11" x14ac:dyDescent="0.35">
      <c r="A31" s="44">
        <v>22</v>
      </c>
      <c r="B31" s="88" t="s">
        <v>817</v>
      </c>
      <c r="C31" s="337">
        <v>0</v>
      </c>
      <c r="D31" s="337">
        <v>211110</v>
      </c>
      <c r="E31" s="337">
        <v>-211110</v>
      </c>
      <c r="F31" s="337">
        <v>0</v>
      </c>
      <c r="G31" s="337">
        <v>0</v>
      </c>
      <c r="H31" s="337">
        <v>0</v>
      </c>
      <c r="I31" s="337">
        <v>0</v>
      </c>
      <c r="J31" s="337">
        <v>211110</v>
      </c>
      <c r="K31" s="337">
        <v>-211110</v>
      </c>
    </row>
    <row r="32" spans="1:11" x14ac:dyDescent="0.35">
      <c r="A32" s="45">
        <v>23</v>
      </c>
      <c r="B32" s="343" t="s">
        <v>1008</v>
      </c>
      <c r="C32" s="339">
        <v>2055860300</v>
      </c>
      <c r="D32" s="339">
        <v>0</v>
      </c>
      <c r="E32" s="339">
        <v>2055860300</v>
      </c>
      <c r="F32" s="339">
        <v>101379960</v>
      </c>
      <c r="G32" s="339">
        <v>0</v>
      </c>
      <c r="H32" s="339">
        <v>101379960</v>
      </c>
      <c r="I32" s="339">
        <v>2157240260</v>
      </c>
      <c r="J32" s="339">
        <v>0</v>
      </c>
      <c r="K32" s="339">
        <v>2157240260</v>
      </c>
    </row>
    <row r="33" spans="1:11" x14ac:dyDescent="0.35">
      <c r="A33" s="44">
        <v>24</v>
      </c>
      <c r="B33" s="88" t="s">
        <v>803</v>
      </c>
      <c r="C33" s="337">
        <v>1648257499</v>
      </c>
      <c r="D33" s="337">
        <v>1158970798</v>
      </c>
      <c r="E33" s="337">
        <v>489286701</v>
      </c>
      <c r="F33" s="337">
        <v>278186976</v>
      </c>
      <c r="G33" s="337">
        <v>0</v>
      </c>
      <c r="H33" s="337">
        <v>278186976</v>
      </c>
      <c r="I33" s="337">
        <v>1926444475</v>
      </c>
      <c r="J33" s="337">
        <v>1158970798</v>
      </c>
      <c r="K33" s="337">
        <v>767473677</v>
      </c>
    </row>
    <row r="34" spans="1:11" x14ac:dyDescent="0.35">
      <c r="A34" s="45">
        <v>25</v>
      </c>
      <c r="B34" s="343" t="s">
        <v>797</v>
      </c>
      <c r="C34" s="339">
        <v>2169889202</v>
      </c>
      <c r="D34" s="339">
        <v>4137653845</v>
      </c>
      <c r="E34" s="339">
        <v>-1967764643</v>
      </c>
      <c r="F34" s="339">
        <v>447876006</v>
      </c>
      <c r="G34" s="339">
        <v>0</v>
      </c>
      <c r="H34" s="339">
        <v>447876006</v>
      </c>
      <c r="I34" s="339">
        <v>2617765208</v>
      </c>
      <c r="J34" s="339">
        <v>4137653845</v>
      </c>
      <c r="K34" s="339">
        <v>-1519888637</v>
      </c>
    </row>
    <row r="35" spans="1:11" x14ac:dyDescent="0.35">
      <c r="A35" s="44">
        <v>26</v>
      </c>
      <c r="B35" s="88" t="s">
        <v>818</v>
      </c>
      <c r="C35" s="337">
        <v>0</v>
      </c>
      <c r="D35" s="337">
        <v>2500</v>
      </c>
      <c r="E35" s="337">
        <v>-2500</v>
      </c>
      <c r="F35" s="337">
        <v>0</v>
      </c>
      <c r="G35" s="337">
        <v>0</v>
      </c>
      <c r="H35" s="337">
        <v>0</v>
      </c>
      <c r="I35" s="337">
        <v>0</v>
      </c>
      <c r="J35" s="337">
        <v>2500</v>
      </c>
      <c r="K35" s="337">
        <v>-2500</v>
      </c>
    </row>
    <row r="36" spans="1:11" x14ac:dyDescent="0.35">
      <c r="A36" s="45">
        <v>28</v>
      </c>
      <c r="B36" s="343" t="s">
        <v>1009</v>
      </c>
      <c r="C36" s="339">
        <v>793597412</v>
      </c>
      <c r="D36" s="339">
        <v>1763528276</v>
      </c>
      <c r="E36" s="339">
        <v>-969930864</v>
      </c>
      <c r="F36" s="339">
        <v>109093473</v>
      </c>
      <c r="G36" s="339">
        <v>0</v>
      </c>
      <c r="H36" s="339">
        <v>109093473</v>
      </c>
      <c r="I36" s="339">
        <v>902690885</v>
      </c>
      <c r="J36" s="339">
        <v>1763528276</v>
      </c>
      <c r="K36" s="339">
        <v>-860837391</v>
      </c>
    </row>
    <row r="37" spans="1:11" x14ac:dyDescent="0.35">
      <c r="A37" s="333"/>
      <c r="B37" s="333" t="s">
        <v>1010</v>
      </c>
      <c r="C37" s="334">
        <v>10609039</v>
      </c>
      <c r="D37" s="334">
        <v>0</v>
      </c>
      <c r="E37" s="334">
        <v>10609039</v>
      </c>
      <c r="F37" s="334">
        <v>0</v>
      </c>
      <c r="G37" s="334">
        <v>0</v>
      </c>
      <c r="H37" s="334">
        <v>0</v>
      </c>
      <c r="I37" s="334">
        <v>10609039</v>
      </c>
      <c r="J37" s="334">
        <v>0</v>
      </c>
      <c r="K37" s="334">
        <v>10609039</v>
      </c>
    </row>
    <row r="38" spans="1:11" x14ac:dyDescent="0.35">
      <c r="A38" s="44">
        <v>27</v>
      </c>
      <c r="B38" s="88" t="s">
        <v>1011</v>
      </c>
      <c r="C38" s="337">
        <v>10609039</v>
      </c>
      <c r="D38" s="337">
        <v>0</v>
      </c>
      <c r="E38" s="337">
        <v>10609039</v>
      </c>
      <c r="F38" s="337">
        <v>0</v>
      </c>
      <c r="G38" s="337">
        <v>0</v>
      </c>
      <c r="H38" s="337">
        <v>0</v>
      </c>
      <c r="I38" s="337">
        <v>10609039</v>
      </c>
      <c r="J38" s="337">
        <v>0</v>
      </c>
      <c r="K38" s="337">
        <v>10609039</v>
      </c>
    </row>
    <row r="39" spans="1:11" x14ac:dyDescent="0.35">
      <c r="A39" s="333"/>
      <c r="B39" s="333" t="s">
        <v>1012</v>
      </c>
      <c r="C39" s="334">
        <v>350322075</v>
      </c>
      <c r="D39" s="334">
        <v>168509408</v>
      </c>
      <c r="E39" s="334">
        <v>181812667</v>
      </c>
      <c r="F39" s="334">
        <v>-350322075</v>
      </c>
      <c r="G39" s="334">
        <v>-168509408</v>
      </c>
      <c r="H39" s="334">
        <v>-181812667</v>
      </c>
      <c r="I39" s="334">
        <v>0</v>
      </c>
      <c r="J39" s="334">
        <v>0</v>
      </c>
      <c r="K39" s="334">
        <v>0</v>
      </c>
    </row>
    <row r="40" spans="1:11" x14ac:dyDescent="0.35">
      <c r="A40" s="44">
        <v>29</v>
      </c>
      <c r="B40" s="88" t="s">
        <v>758</v>
      </c>
      <c r="C40" s="337">
        <v>0</v>
      </c>
      <c r="D40" s="337">
        <v>0</v>
      </c>
      <c r="E40" s="337">
        <v>0</v>
      </c>
      <c r="F40" s="337">
        <v>0</v>
      </c>
      <c r="G40" s="337">
        <v>0</v>
      </c>
      <c r="H40" s="337">
        <v>0</v>
      </c>
      <c r="I40" s="337">
        <v>0</v>
      </c>
      <c r="J40" s="337">
        <v>0</v>
      </c>
      <c r="K40" s="337">
        <v>0</v>
      </c>
    </row>
    <row r="41" spans="1:11" x14ac:dyDescent="0.35">
      <c r="A41" s="45">
        <v>30</v>
      </c>
      <c r="B41" s="343" t="s">
        <v>1013</v>
      </c>
      <c r="C41" s="339">
        <v>350322075</v>
      </c>
      <c r="D41" s="339">
        <v>168509408</v>
      </c>
      <c r="E41" s="339">
        <v>181812667</v>
      </c>
      <c r="F41" s="339">
        <v>-350322075</v>
      </c>
      <c r="G41" s="339">
        <v>-168509408</v>
      </c>
      <c r="H41" s="339">
        <v>-181812667</v>
      </c>
      <c r="I41" s="339">
        <v>0</v>
      </c>
      <c r="J41" s="339">
        <v>0</v>
      </c>
      <c r="K41" s="339">
        <v>0</v>
      </c>
    </row>
    <row r="42" spans="1:11" x14ac:dyDescent="0.35">
      <c r="A42" s="333"/>
      <c r="B42" s="333" t="s">
        <v>1014</v>
      </c>
      <c r="C42" s="334">
        <v>13096075661.18</v>
      </c>
      <c r="D42" s="334">
        <v>16741378025</v>
      </c>
      <c r="E42" s="334">
        <v>-3645302363.8199997</v>
      </c>
      <c r="F42" s="334">
        <v>3458555302.8199997</v>
      </c>
      <c r="G42" s="334">
        <v>822509258</v>
      </c>
      <c r="H42" s="334">
        <v>2636046044.8200002</v>
      </c>
      <c r="I42" s="334">
        <v>16554630964</v>
      </c>
      <c r="J42" s="334">
        <v>17563887283</v>
      </c>
      <c r="K42" s="334">
        <v>-1009256319</v>
      </c>
    </row>
  </sheetData>
  <mergeCells count="3">
    <mergeCell ref="C3:E3"/>
    <mergeCell ref="F3:H3"/>
    <mergeCell ref="I3:K3"/>
  </mergeCells>
  <conditionalFormatting sqref="A5:B5">
    <cfRule type="containsText" dxfId="49" priority="44" operator="containsText" text="ERROR">
      <formula>NOT(ISERROR(SEARCH("ERROR",A5)))</formula>
    </cfRule>
  </conditionalFormatting>
  <conditionalFormatting sqref="C5:K5">
    <cfRule type="containsText" dxfId="48" priority="43" operator="containsText" text="ERROR">
      <formula>NOT(ISERROR(SEARCH("ERROR",C5)))</formula>
    </cfRule>
  </conditionalFormatting>
  <conditionalFormatting sqref="A6:B6">
    <cfRule type="containsText" dxfId="47" priority="42" operator="containsText" text="ERROR">
      <formula>NOT(ISERROR(SEARCH("ERROR",A6)))</formula>
    </cfRule>
  </conditionalFormatting>
  <conditionalFormatting sqref="H6:K6">
    <cfRule type="containsText" dxfId="46" priority="41" operator="containsText" text="ERROR">
      <formula>NOT(ISERROR(SEARCH("ERROR",H6)))</formula>
    </cfRule>
  </conditionalFormatting>
  <conditionalFormatting sqref="A12:B12">
    <cfRule type="containsText" dxfId="45" priority="40" operator="containsText" text="ERROR">
      <formula>NOT(ISERROR(SEARCH("ERROR",A12)))</formula>
    </cfRule>
  </conditionalFormatting>
  <conditionalFormatting sqref="H12:K12">
    <cfRule type="containsText" dxfId="44" priority="39" operator="containsText" text="ERROR">
      <formula>NOT(ISERROR(SEARCH("ERROR",H12)))</formula>
    </cfRule>
  </conditionalFormatting>
  <conditionalFormatting sqref="A26:B26">
    <cfRule type="containsText" dxfId="43" priority="38" operator="containsText" text="ERROR">
      <formula>NOT(ISERROR(SEARCH("ERROR",A26)))</formula>
    </cfRule>
  </conditionalFormatting>
  <conditionalFormatting sqref="H26:K26">
    <cfRule type="containsText" dxfId="42" priority="37" operator="containsText" text="ERROR">
      <formula>NOT(ISERROR(SEARCH("ERROR",H26)))</formula>
    </cfRule>
  </conditionalFormatting>
  <conditionalFormatting sqref="A37:B37">
    <cfRule type="containsText" dxfId="41" priority="36" operator="containsText" text="ERROR">
      <formula>NOT(ISERROR(SEARCH("ERROR",A37)))</formula>
    </cfRule>
  </conditionalFormatting>
  <conditionalFormatting sqref="H37:K37">
    <cfRule type="containsText" dxfId="40" priority="35" operator="containsText" text="ERROR">
      <formula>NOT(ISERROR(SEARCH("ERROR",H37)))</formula>
    </cfRule>
  </conditionalFormatting>
  <conditionalFormatting sqref="A39:B39">
    <cfRule type="containsText" dxfId="39" priority="34" operator="containsText" text="ERROR">
      <formula>NOT(ISERROR(SEARCH("ERROR",A39)))</formula>
    </cfRule>
  </conditionalFormatting>
  <conditionalFormatting sqref="H39:K39">
    <cfRule type="containsText" dxfId="38" priority="33" operator="containsText" text="ERROR">
      <formula>NOT(ISERROR(SEARCH("ERROR",H39)))</formula>
    </cfRule>
  </conditionalFormatting>
  <conditionalFormatting sqref="A42:B42">
    <cfRule type="containsText" dxfId="37" priority="32" operator="containsText" text="ERROR">
      <formula>NOT(ISERROR(SEARCH("ERROR",A42)))</formula>
    </cfRule>
  </conditionalFormatting>
  <conditionalFormatting sqref="H42:K42">
    <cfRule type="containsText" dxfId="36" priority="31" operator="containsText" text="ERROR">
      <formula>NOT(ISERROR(SEARCH("ERROR",H42)))</formula>
    </cfRule>
  </conditionalFormatting>
  <conditionalFormatting sqref="C6">
    <cfRule type="containsText" dxfId="35" priority="30" operator="containsText" text="ERROR">
      <formula>NOT(ISERROR(SEARCH("ERROR",C6)))</formula>
    </cfRule>
  </conditionalFormatting>
  <conditionalFormatting sqref="C12">
    <cfRule type="containsText" dxfId="34" priority="29" operator="containsText" text="ERROR">
      <formula>NOT(ISERROR(SEARCH("ERROR",C12)))</formula>
    </cfRule>
  </conditionalFormatting>
  <conditionalFormatting sqref="C26">
    <cfRule type="containsText" dxfId="33" priority="28" operator="containsText" text="ERROR">
      <formula>NOT(ISERROR(SEARCH("ERROR",C26)))</formula>
    </cfRule>
  </conditionalFormatting>
  <conditionalFormatting sqref="C37">
    <cfRule type="containsText" dxfId="32" priority="27" operator="containsText" text="ERROR">
      <formula>NOT(ISERROR(SEARCH("ERROR",C37)))</formula>
    </cfRule>
  </conditionalFormatting>
  <conditionalFormatting sqref="C39">
    <cfRule type="containsText" dxfId="31" priority="26" operator="containsText" text="ERROR">
      <formula>NOT(ISERROR(SEARCH("ERROR",C39)))</formula>
    </cfRule>
  </conditionalFormatting>
  <conditionalFormatting sqref="C42">
    <cfRule type="containsText" dxfId="30" priority="25" operator="containsText" text="ERROR">
      <formula>NOT(ISERROR(SEARCH("ERROR",C42)))</formula>
    </cfRule>
  </conditionalFormatting>
  <conditionalFormatting sqref="D6">
    <cfRule type="containsText" dxfId="29" priority="24" operator="containsText" text="ERROR">
      <formula>NOT(ISERROR(SEARCH("ERROR",D6)))</formula>
    </cfRule>
  </conditionalFormatting>
  <conditionalFormatting sqref="D12">
    <cfRule type="containsText" dxfId="28" priority="23" operator="containsText" text="ERROR">
      <formula>NOT(ISERROR(SEARCH("ERROR",D12)))</formula>
    </cfRule>
  </conditionalFormatting>
  <conditionalFormatting sqref="D26">
    <cfRule type="containsText" dxfId="27" priority="22" operator="containsText" text="ERROR">
      <formula>NOT(ISERROR(SEARCH("ERROR",D26)))</formula>
    </cfRule>
  </conditionalFormatting>
  <conditionalFormatting sqref="D37">
    <cfRule type="containsText" dxfId="26" priority="21" operator="containsText" text="ERROR">
      <formula>NOT(ISERROR(SEARCH("ERROR",D37)))</formula>
    </cfRule>
  </conditionalFormatting>
  <conditionalFormatting sqref="D39">
    <cfRule type="containsText" dxfId="25" priority="20" operator="containsText" text="ERROR">
      <formula>NOT(ISERROR(SEARCH("ERROR",D39)))</formula>
    </cfRule>
  </conditionalFormatting>
  <conditionalFormatting sqref="D42">
    <cfRule type="containsText" dxfId="24" priority="19" operator="containsText" text="ERROR">
      <formula>NOT(ISERROR(SEARCH("ERROR",D42)))</formula>
    </cfRule>
  </conditionalFormatting>
  <conditionalFormatting sqref="E6">
    <cfRule type="containsText" dxfId="23" priority="18" operator="containsText" text="ERROR">
      <formula>NOT(ISERROR(SEARCH("ERROR",E6)))</formula>
    </cfRule>
  </conditionalFormatting>
  <conditionalFormatting sqref="E12">
    <cfRule type="containsText" dxfId="22" priority="17" operator="containsText" text="ERROR">
      <formula>NOT(ISERROR(SEARCH("ERROR",E12)))</formula>
    </cfRule>
  </conditionalFormatting>
  <conditionalFormatting sqref="E26">
    <cfRule type="containsText" dxfId="21" priority="16" operator="containsText" text="ERROR">
      <formula>NOT(ISERROR(SEARCH("ERROR",E26)))</formula>
    </cfRule>
  </conditionalFormatting>
  <conditionalFormatting sqref="E37">
    <cfRule type="containsText" dxfId="20" priority="15" operator="containsText" text="ERROR">
      <formula>NOT(ISERROR(SEARCH("ERROR",E37)))</formula>
    </cfRule>
  </conditionalFormatting>
  <conditionalFormatting sqref="E39">
    <cfRule type="containsText" dxfId="19" priority="14" operator="containsText" text="ERROR">
      <formula>NOT(ISERROR(SEARCH("ERROR",E39)))</formula>
    </cfRule>
  </conditionalFormatting>
  <conditionalFormatting sqref="E42">
    <cfRule type="containsText" dxfId="18" priority="13" operator="containsText" text="ERROR">
      <formula>NOT(ISERROR(SEARCH("ERROR",E42)))</formula>
    </cfRule>
  </conditionalFormatting>
  <conditionalFormatting sqref="F6">
    <cfRule type="containsText" dxfId="17" priority="12" operator="containsText" text="ERROR">
      <formula>NOT(ISERROR(SEARCH("ERROR",F6)))</formula>
    </cfRule>
  </conditionalFormatting>
  <conditionalFormatting sqref="F12">
    <cfRule type="containsText" dxfId="16" priority="11" operator="containsText" text="ERROR">
      <formula>NOT(ISERROR(SEARCH("ERROR",F12)))</formula>
    </cfRule>
  </conditionalFormatting>
  <conditionalFormatting sqref="F26">
    <cfRule type="containsText" dxfId="15" priority="10" operator="containsText" text="ERROR">
      <formula>NOT(ISERROR(SEARCH("ERROR",F26)))</formula>
    </cfRule>
  </conditionalFormatting>
  <conditionalFormatting sqref="F37">
    <cfRule type="containsText" dxfId="14" priority="9" operator="containsText" text="ERROR">
      <formula>NOT(ISERROR(SEARCH("ERROR",F37)))</formula>
    </cfRule>
  </conditionalFormatting>
  <conditionalFormatting sqref="F39">
    <cfRule type="containsText" dxfId="13" priority="8" operator="containsText" text="ERROR">
      <formula>NOT(ISERROR(SEARCH("ERROR",F39)))</formula>
    </cfRule>
  </conditionalFormatting>
  <conditionalFormatting sqref="F42">
    <cfRule type="containsText" dxfId="12" priority="7" operator="containsText" text="ERROR">
      <formula>NOT(ISERROR(SEARCH("ERROR",F42)))</formula>
    </cfRule>
  </conditionalFormatting>
  <conditionalFormatting sqref="G6">
    <cfRule type="containsText" dxfId="11" priority="6" operator="containsText" text="ERROR">
      <formula>NOT(ISERROR(SEARCH("ERROR",G6)))</formula>
    </cfRule>
  </conditionalFormatting>
  <conditionalFormatting sqref="G12">
    <cfRule type="containsText" dxfId="10" priority="5" operator="containsText" text="ERROR">
      <formula>NOT(ISERROR(SEARCH("ERROR",G12)))</formula>
    </cfRule>
  </conditionalFormatting>
  <conditionalFormatting sqref="G26">
    <cfRule type="containsText" dxfId="9" priority="4" operator="containsText" text="ERROR">
      <formula>NOT(ISERROR(SEARCH("ERROR",G26)))</formula>
    </cfRule>
  </conditionalFormatting>
  <conditionalFormatting sqref="G37">
    <cfRule type="containsText" dxfId="8" priority="3" operator="containsText" text="ERROR">
      <formula>NOT(ISERROR(SEARCH("ERROR",G37)))</formula>
    </cfRule>
  </conditionalFormatting>
  <conditionalFormatting sqref="G39">
    <cfRule type="containsText" dxfId="7" priority="2" operator="containsText" text="ERROR">
      <formula>NOT(ISERROR(SEARCH("ERROR",G39)))</formula>
    </cfRule>
  </conditionalFormatting>
  <conditionalFormatting sqref="G42">
    <cfRule type="containsText" dxfId="6" priority="1" operator="containsText" text="ERROR">
      <formula>NOT(ISERROR(SEARCH("ERROR",G42)))</formula>
    </cfRule>
  </conditionalFormatting>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894F5-458D-4DFC-91AA-48D1A4D3888D}">
  <dimension ref="A1:C13"/>
  <sheetViews>
    <sheetView workbookViewId="0">
      <selection activeCell="E14" sqref="E13:E14"/>
    </sheetView>
  </sheetViews>
  <sheetFormatPr defaultRowHeight="12" x14ac:dyDescent="0.35"/>
  <cols>
    <col min="1" max="1" width="8.7265625" style="365"/>
    <col min="2" max="2" width="29.08984375" style="365" bestFit="1" customWidth="1"/>
    <col min="3" max="3" width="12.1796875" style="365" bestFit="1" customWidth="1"/>
    <col min="4" max="16384" width="8.7265625" style="365"/>
  </cols>
  <sheetData>
    <row r="1" spans="1:3" x14ac:dyDescent="0.35">
      <c r="A1" s="478" t="s">
        <v>1015</v>
      </c>
    </row>
    <row r="3" spans="1:3" ht="24.5" thickBot="1" x14ac:dyDescent="0.4">
      <c r="B3" s="347" t="s">
        <v>917</v>
      </c>
      <c r="C3" s="348" t="s">
        <v>918</v>
      </c>
    </row>
    <row r="4" spans="1:3" x14ac:dyDescent="0.35">
      <c r="B4" s="377" t="s">
        <v>919</v>
      </c>
      <c r="C4" s="378">
        <v>1938554611</v>
      </c>
    </row>
    <row r="5" spans="1:3" x14ac:dyDescent="0.35">
      <c r="B5" s="264" t="s">
        <v>920</v>
      </c>
      <c r="C5" s="379">
        <v>0</v>
      </c>
    </row>
    <row r="6" spans="1:3" x14ac:dyDescent="0.35">
      <c r="B6" s="377" t="s">
        <v>921</v>
      </c>
      <c r="C6" s="378">
        <v>-350322075</v>
      </c>
    </row>
    <row r="7" spans="1:3" x14ac:dyDescent="0.35">
      <c r="B7" s="264" t="s">
        <v>922</v>
      </c>
      <c r="C7" s="379">
        <v>3341914173.8200002</v>
      </c>
    </row>
    <row r="8" spans="1:3" x14ac:dyDescent="0.35">
      <c r="B8" s="377" t="s">
        <v>923</v>
      </c>
      <c r="C8" s="378">
        <v>-1471591407</v>
      </c>
    </row>
    <row r="9" spans="1:3" x14ac:dyDescent="0.35">
      <c r="B9" s="264" t="s">
        <v>924</v>
      </c>
      <c r="C9" s="379">
        <v>0</v>
      </c>
    </row>
    <row r="10" spans="1:3" x14ac:dyDescent="0.35">
      <c r="B10" s="377" t="s">
        <v>925</v>
      </c>
      <c r="C10" s="378">
        <v>0</v>
      </c>
    </row>
    <row r="11" spans="1:3" x14ac:dyDescent="0.35">
      <c r="B11" s="264" t="s">
        <v>926</v>
      </c>
      <c r="C11" s="379">
        <v>0</v>
      </c>
    </row>
    <row r="12" spans="1:3" ht="12.5" thickBot="1" x14ac:dyDescent="0.4">
      <c r="B12" s="380" t="s">
        <v>927</v>
      </c>
      <c r="C12" s="381">
        <v>0</v>
      </c>
    </row>
    <row r="13" spans="1:3" ht="12.5" thickTop="1" x14ac:dyDescent="0.35">
      <c r="B13" s="349" t="s">
        <v>12</v>
      </c>
      <c r="C13" s="455">
        <v>3458555302.8199997</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95D5F-C780-40D3-9003-56CF6B9171D6}">
  <dimension ref="A1:M11"/>
  <sheetViews>
    <sheetView zoomScale="80" zoomScaleNormal="80" workbookViewId="0">
      <selection activeCell="E14" sqref="E13:E14"/>
    </sheetView>
  </sheetViews>
  <sheetFormatPr defaultRowHeight="12" x14ac:dyDescent="0.35"/>
  <cols>
    <col min="1" max="1" width="8.7265625" style="365"/>
    <col min="2" max="2" width="3.26953125" style="365" bestFit="1" customWidth="1"/>
    <col min="3" max="3" width="28.36328125" style="544" bestFit="1" customWidth="1"/>
    <col min="4" max="4" width="12.1796875" style="365" bestFit="1" customWidth="1"/>
    <col min="5" max="5" width="8.7265625" style="365"/>
    <col min="6" max="6" width="11.453125" style="365" bestFit="1" customWidth="1"/>
    <col min="7" max="7" width="12.1796875" style="365" bestFit="1" customWidth="1"/>
    <col min="8" max="8" width="12.81640625" style="365" bestFit="1" customWidth="1"/>
    <col min="9" max="9" width="8.26953125" style="365" bestFit="1" customWidth="1"/>
    <col min="10" max="10" width="8.1796875" style="365" bestFit="1" customWidth="1"/>
    <col min="11" max="11" width="7.08984375" style="365" bestFit="1" customWidth="1"/>
    <col min="12" max="12" width="8" style="365" bestFit="1" customWidth="1"/>
    <col min="13" max="13" width="12.1796875" style="365" bestFit="1" customWidth="1"/>
    <col min="14" max="16384" width="8.7265625" style="365"/>
  </cols>
  <sheetData>
    <row r="1" spans="1:13" x14ac:dyDescent="0.35">
      <c r="A1" s="478" t="s">
        <v>1016</v>
      </c>
    </row>
    <row r="2" spans="1:13" ht="12.5" thickBot="1" x14ac:dyDescent="0.4"/>
    <row r="3" spans="1:13" ht="72.5" thickBot="1" x14ac:dyDescent="0.4">
      <c r="B3" s="352" t="s">
        <v>832</v>
      </c>
      <c r="C3" s="456" t="s">
        <v>928</v>
      </c>
      <c r="D3" s="352" t="s">
        <v>919</v>
      </c>
      <c r="E3" s="352" t="s">
        <v>920</v>
      </c>
      <c r="F3" s="352" t="s">
        <v>921</v>
      </c>
      <c r="G3" s="352" t="s">
        <v>922</v>
      </c>
      <c r="H3" s="352" t="s">
        <v>923</v>
      </c>
      <c r="I3" s="352" t="s">
        <v>924</v>
      </c>
      <c r="J3" s="352" t="s">
        <v>925</v>
      </c>
      <c r="K3" s="352" t="s">
        <v>926</v>
      </c>
      <c r="L3" s="352" t="s">
        <v>927</v>
      </c>
      <c r="M3" s="352" t="s">
        <v>1017</v>
      </c>
    </row>
    <row r="4" spans="1:13" x14ac:dyDescent="0.35">
      <c r="B4" s="401">
        <v>1</v>
      </c>
      <c r="C4" s="481" t="s">
        <v>643</v>
      </c>
      <c r="D4" s="484">
        <v>1006151341</v>
      </c>
      <c r="E4" s="484">
        <v>0</v>
      </c>
      <c r="F4" s="484">
        <v>-43643260</v>
      </c>
      <c r="G4" s="484">
        <v>4230130190.8200002</v>
      </c>
      <c r="H4" s="484">
        <v>0</v>
      </c>
      <c r="I4" s="484">
        <v>0</v>
      </c>
      <c r="J4" s="484">
        <v>0</v>
      </c>
      <c r="K4" s="484">
        <v>0</v>
      </c>
      <c r="L4" s="484">
        <v>0</v>
      </c>
      <c r="M4" s="485">
        <v>5192638271.8199997</v>
      </c>
    </row>
    <row r="5" spans="1:13" x14ac:dyDescent="0.35">
      <c r="B5" s="403">
        <v>2</v>
      </c>
      <c r="C5" s="486" t="s">
        <v>640</v>
      </c>
      <c r="D5" s="487">
        <v>0</v>
      </c>
      <c r="E5" s="487">
        <v>0</v>
      </c>
      <c r="F5" s="487">
        <v>-86441891</v>
      </c>
      <c r="G5" s="487">
        <v>0</v>
      </c>
      <c r="H5" s="487">
        <v>0</v>
      </c>
      <c r="I5" s="487">
        <v>0</v>
      </c>
      <c r="J5" s="487">
        <v>0</v>
      </c>
      <c r="K5" s="487">
        <v>0</v>
      </c>
      <c r="L5" s="487">
        <v>0</v>
      </c>
      <c r="M5" s="488">
        <v>-86441891</v>
      </c>
    </row>
    <row r="6" spans="1:13" x14ac:dyDescent="0.35">
      <c r="B6" s="401">
        <v>3</v>
      </c>
      <c r="C6" s="481" t="s">
        <v>642</v>
      </c>
      <c r="D6" s="484">
        <v>0</v>
      </c>
      <c r="E6" s="484">
        <v>0</v>
      </c>
      <c r="F6" s="484">
        <v>0</v>
      </c>
      <c r="G6" s="484">
        <v>-35631392</v>
      </c>
      <c r="H6" s="484">
        <v>0</v>
      </c>
      <c r="I6" s="484">
        <v>0</v>
      </c>
      <c r="J6" s="484">
        <v>0</v>
      </c>
      <c r="K6" s="484">
        <v>0</v>
      </c>
      <c r="L6" s="484">
        <v>0</v>
      </c>
      <c r="M6" s="485">
        <v>-35631392</v>
      </c>
    </row>
    <row r="7" spans="1:13" x14ac:dyDescent="0.35">
      <c r="B7" s="403">
        <v>4</v>
      </c>
      <c r="C7" s="486" t="s">
        <v>1004</v>
      </c>
      <c r="D7" s="487">
        <v>33928864</v>
      </c>
      <c r="E7" s="487">
        <v>0</v>
      </c>
      <c r="F7" s="487">
        <v>0</v>
      </c>
      <c r="G7" s="487">
        <v>-2862767</v>
      </c>
      <c r="H7" s="487">
        <v>-168360360</v>
      </c>
      <c r="I7" s="487">
        <v>0</v>
      </c>
      <c r="J7" s="487">
        <v>0</v>
      </c>
      <c r="K7" s="487">
        <v>0</v>
      </c>
      <c r="L7" s="487">
        <v>0</v>
      </c>
      <c r="M7" s="488">
        <v>-137294263</v>
      </c>
    </row>
    <row r="8" spans="1:13" x14ac:dyDescent="0.35">
      <c r="B8" s="401">
        <v>5</v>
      </c>
      <c r="C8" s="481" t="s">
        <v>1005</v>
      </c>
      <c r="D8" s="484">
        <v>898474406</v>
      </c>
      <c r="E8" s="484">
        <v>0</v>
      </c>
      <c r="F8" s="484">
        <v>-220236924</v>
      </c>
      <c r="G8" s="484">
        <v>-849721858</v>
      </c>
      <c r="H8" s="484">
        <v>-1303231047</v>
      </c>
      <c r="I8" s="484">
        <v>0</v>
      </c>
      <c r="J8" s="484">
        <v>0</v>
      </c>
      <c r="K8" s="484">
        <v>0</v>
      </c>
      <c r="L8" s="484">
        <v>0</v>
      </c>
      <c r="M8" s="485">
        <v>-1474715423</v>
      </c>
    </row>
    <row r="9" spans="1:13" x14ac:dyDescent="0.35">
      <c r="B9" s="403">
        <v>6</v>
      </c>
      <c r="C9" s="486" t="s">
        <v>645</v>
      </c>
      <c r="D9" s="487">
        <v>0</v>
      </c>
      <c r="E9" s="487">
        <v>0</v>
      </c>
      <c r="F9" s="487">
        <v>0</v>
      </c>
      <c r="G9" s="487">
        <v>0</v>
      </c>
      <c r="H9" s="487">
        <v>0</v>
      </c>
      <c r="I9" s="487">
        <v>0</v>
      </c>
      <c r="J9" s="487">
        <v>0</v>
      </c>
      <c r="K9" s="487">
        <v>0</v>
      </c>
      <c r="L9" s="487">
        <v>0</v>
      </c>
      <c r="M9" s="488">
        <v>0</v>
      </c>
    </row>
    <row r="10" spans="1:13" x14ac:dyDescent="0.35">
      <c r="B10" s="401">
        <v>7</v>
      </c>
      <c r="C10" s="481" t="s">
        <v>997</v>
      </c>
      <c r="D10" s="484">
        <v>0</v>
      </c>
      <c r="E10" s="484">
        <v>0</v>
      </c>
      <c r="F10" s="484">
        <v>0</v>
      </c>
      <c r="G10" s="484">
        <v>0</v>
      </c>
      <c r="H10" s="484">
        <v>0</v>
      </c>
      <c r="I10" s="484">
        <v>0</v>
      </c>
      <c r="J10" s="484">
        <v>0</v>
      </c>
      <c r="K10" s="484">
        <v>0</v>
      </c>
      <c r="L10" s="484">
        <v>0</v>
      </c>
      <c r="M10" s="485">
        <v>0</v>
      </c>
    </row>
    <row r="11" spans="1:13" x14ac:dyDescent="0.35">
      <c r="B11" s="340"/>
      <c r="C11" s="345" t="s">
        <v>930</v>
      </c>
      <c r="D11" s="353">
        <v>1938554611</v>
      </c>
      <c r="E11" s="353">
        <v>0</v>
      </c>
      <c r="F11" s="353">
        <v>-350322075</v>
      </c>
      <c r="G11" s="353">
        <v>3341914173.8200002</v>
      </c>
      <c r="H11" s="353">
        <v>-1471591407</v>
      </c>
      <c r="I11" s="353">
        <v>0</v>
      </c>
      <c r="J11" s="353">
        <v>0</v>
      </c>
      <c r="K11" s="353">
        <v>0</v>
      </c>
      <c r="L11" s="353">
        <v>0</v>
      </c>
      <c r="M11" s="353">
        <v>3458555302.8199997</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C70D5-3AEB-4A4E-B37A-0F17AA9E053D}">
  <dimension ref="A1:L11"/>
  <sheetViews>
    <sheetView zoomScale="80" zoomScaleNormal="80" workbookViewId="0">
      <selection activeCell="E14" sqref="E13:E14"/>
    </sheetView>
  </sheetViews>
  <sheetFormatPr defaultRowHeight="12" x14ac:dyDescent="0.35"/>
  <cols>
    <col min="1" max="1" width="8.7265625" style="365"/>
    <col min="2" max="2" width="3.26953125" style="365" bestFit="1" customWidth="1"/>
    <col min="3" max="3" width="28.36328125" style="365" bestFit="1" customWidth="1"/>
    <col min="4" max="4" width="12.1796875" style="365" bestFit="1" customWidth="1"/>
    <col min="5" max="5" width="8.54296875" style="365" bestFit="1" customWidth="1"/>
    <col min="6" max="6" width="16" style="365" customWidth="1"/>
    <col min="7" max="7" width="11.453125" style="365" bestFit="1" customWidth="1"/>
    <col min="8" max="8" width="18.7265625" style="365" customWidth="1"/>
    <col min="9" max="9" width="8.26953125" style="365" bestFit="1" customWidth="1"/>
    <col min="10" max="10" width="20" style="365" customWidth="1"/>
    <col min="11" max="11" width="11.453125" style="365" bestFit="1" customWidth="1"/>
    <col min="12" max="12" width="10.81640625" style="365" bestFit="1" customWidth="1"/>
    <col min="13" max="16384" width="8.7265625" style="365"/>
  </cols>
  <sheetData>
    <row r="1" spans="1:12" x14ac:dyDescent="0.35">
      <c r="A1" s="478" t="s">
        <v>1018</v>
      </c>
    </row>
    <row r="2" spans="1:12" ht="12.5" thickBot="1" x14ac:dyDescent="0.4"/>
    <row r="3" spans="1:12" ht="48.5" thickBot="1" x14ac:dyDescent="0.4">
      <c r="B3" s="352" t="s">
        <v>832</v>
      </c>
      <c r="C3" s="352" t="s">
        <v>928</v>
      </c>
      <c r="D3" s="352" t="s">
        <v>933</v>
      </c>
      <c r="E3" s="352" t="s">
        <v>924</v>
      </c>
      <c r="F3" s="352" t="s">
        <v>934</v>
      </c>
      <c r="G3" s="352" t="s">
        <v>922</v>
      </c>
      <c r="H3" s="352" t="s">
        <v>935</v>
      </c>
      <c r="I3" s="352" t="s">
        <v>925</v>
      </c>
      <c r="J3" s="352" t="s">
        <v>936</v>
      </c>
      <c r="K3" s="352" t="s">
        <v>921</v>
      </c>
      <c r="L3" s="352" t="s">
        <v>1019</v>
      </c>
    </row>
    <row r="4" spans="1:12" s="544" customFormat="1" x14ac:dyDescent="0.35">
      <c r="B4" s="480">
        <v>1</v>
      </c>
      <c r="C4" s="481" t="s">
        <v>643</v>
      </c>
      <c r="D4" s="378">
        <v>133475789</v>
      </c>
      <c r="E4" s="378">
        <v>0</v>
      </c>
      <c r="F4" s="378">
        <v>0</v>
      </c>
      <c r="G4" s="378">
        <v>0</v>
      </c>
      <c r="H4" s="378">
        <v>0</v>
      </c>
      <c r="I4" s="378">
        <v>0</v>
      </c>
      <c r="J4" s="378">
        <v>0</v>
      </c>
      <c r="K4" s="378">
        <v>-64233055</v>
      </c>
      <c r="L4" s="378">
        <v>69242734</v>
      </c>
    </row>
    <row r="5" spans="1:12" s="544" customFormat="1" x14ac:dyDescent="0.35">
      <c r="B5" s="482">
        <v>2</v>
      </c>
      <c r="C5" s="483" t="s">
        <v>640</v>
      </c>
      <c r="D5" s="405">
        <v>41258386</v>
      </c>
      <c r="E5" s="405">
        <v>0</v>
      </c>
      <c r="F5" s="405">
        <v>0</v>
      </c>
      <c r="G5" s="405">
        <v>0</v>
      </c>
      <c r="H5" s="405">
        <v>0</v>
      </c>
      <c r="I5" s="405">
        <v>0</v>
      </c>
      <c r="J5" s="405">
        <v>0</v>
      </c>
      <c r="K5" s="405">
        <v>-88495110</v>
      </c>
      <c r="L5" s="405">
        <v>-47236724</v>
      </c>
    </row>
    <row r="6" spans="1:12" s="544" customFormat="1" x14ac:dyDescent="0.35">
      <c r="B6" s="480">
        <v>3</v>
      </c>
      <c r="C6" s="481" t="s">
        <v>642</v>
      </c>
      <c r="D6" s="378">
        <v>273005355</v>
      </c>
      <c r="E6" s="378">
        <v>0</v>
      </c>
      <c r="F6" s="378">
        <v>0</v>
      </c>
      <c r="G6" s="378">
        <v>0</v>
      </c>
      <c r="H6" s="378">
        <v>0</v>
      </c>
      <c r="I6" s="378">
        <v>0</v>
      </c>
      <c r="J6" s="378">
        <v>0</v>
      </c>
      <c r="K6" s="378">
        <v>-5274118</v>
      </c>
      <c r="L6" s="378">
        <v>267731237</v>
      </c>
    </row>
    <row r="7" spans="1:12" s="544" customFormat="1" x14ac:dyDescent="0.35">
      <c r="B7" s="482">
        <v>4</v>
      </c>
      <c r="C7" s="483" t="s">
        <v>1004</v>
      </c>
      <c r="D7" s="405">
        <v>393782818</v>
      </c>
      <c r="E7" s="405">
        <v>0</v>
      </c>
      <c r="F7" s="405">
        <v>0</v>
      </c>
      <c r="G7" s="405">
        <v>-424181051</v>
      </c>
      <c r="H7" s="405">
        <v>0</v>
      </c>
      <c r="I7" s="405">
        <v>0</v>
      </c>
      <c r="J7" s="405">
        <v>0</v>
      </c>
      <c r="K7" s="405">
        <v>-1992225</v>
      </c>
      <c r="L7" s="405">
        <v>-32390458</v>
      </c>
    </row>
    <row r="8" spans="1:12" s="544" customFormat="1" x14ac:dyDescent="0.35">
      <c r="B8" s="480">
        <v>5</v>
      </c>
      <c r="C8" s="481" t="s">
        <v>1005</v>
      </c>
      <c r="D8" s="378">
        <v>319093140</v>
      </c>
      <c r="E8" s="378">
        <v>0</v>
      </c>
      <c r="F8" s="378">
        <v>0</v>
      </c>
      <c r="G8" s="378">
        <v>0</v>
      </c>
      <c r="H8" s="378">
        <v>0</v>
      </c>
      <c r="I8" s="378">
        <v>0</v>
      </c>
      <c r="J8" s="378">
        <v>0</v>
      </c>
      <c r="K8" s="378">
        <v>-2547150</v>
      </c>
      <c r="L8" s="378">
        <v>316545990</v>
      </c>
    </row>
    <row r="9" spans="1:12" s="544" customFormat="1" x14ac:dyDescent="0.35">
      <c r="B9" s="482">
        <v>6</v>
      </c>
      <c r="C9" s="483" t="s">
        <v>645</v>
      </c>
      <c r="D9" s="405">
        <v>190896391</v>
      </c>
      <c r="E9" s="405">
        <v>0</v>
      </c>
      <c r="F9" s="405">
        <v>0</v>
      </c>
      <c r="G9" s="405">
        <v>0</v>
      </c>
      <c r="H9" s="405">
        <v>0</v>
      </c>
      <c r="I9" s="405">
        <v>0</v>
      </c>
      <c r="J9" s="405">
        <v>0</v>
      </c>
      <c r="K9" s="405">
        <v>-5967750</v>
      </c>
      <c r="L9" s="405">
        <v>184928641</v>
      </c>
    </row>
    <row r="10" spans="1:12" s="544" customFormat="1" x14ac:dyDescent="0.35">
      <c r="B10" s="480">
        <v>7</v>
      </c>
      <c r="C10" s="481" t="s">
        <v>997</v>
      </c>
      <c r="D10" s="378">
        <v>63687838</v>
      </c>
      <c r="E10" s="378">
        <v>0</v>
      </c>
      <c r="F10" s="378">
        <v>0</v>
      </c>
      <c r="G10" s="378">
        <v>0</v>
      </c>
      <c r="H10" s="378">
        <v>0</v>
      </c>
      <c r="I10" s="378">
        <v>0</v>
      </c>
      <c r="J10" s="378">
        <v>0</v>
      </c>
      <c r="K10" s="378">
        <v>0</v>
      </c>
      <c r="L10" s="378">
        <v>63687838</v>
      </c>
    </row>
    <row r="11" spans="1:12" x14ac:dyDescent="0.35">
      <c r="B11" s="333"/>
      <c r="C11" s="457" t="s">
        <v>977</v>
      </c>
      <c r="D11" s="353">
        <v>1415199717</v>
      </c>
      <c r="E11" s="353">
        <v>0</v>
      </c>
      <c r="F11" s="353">
        <v>0</v>
      </c>
      <c r="G11" s="353">
        <v>-424181051</v>
      </c>
      <c r="H11" s="353">
        <v>0</v>
      </c>
      <c r="I11" s="353">
        <v>0</v>
      </c>
      <c r="J11" s="353">
        <v>0</v>
      </c>
      <c r="K11" s="353">
        <v>-168509408</v>
      </c>
      <c r="L11" s="353">
        <v>822509258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101</vt:i4>
      </vt:variant>
      <vt:variant>
        <vt:lpstr>Named Ranges</vt:lpstr>
      </vt:variant>
      <vt:variant>
        <vt:i4>98</vt:i4>
      </vt:variant>
    </vt:vector>
  </HeadingPairs>
  <TitlesOfParts>
    <vt:vector size="199" baseType="lpstr">
      <vt:lpstr>Tableau 1</vt:lpstr>
      <vt:lpstr>Tableau 2</vt:lpstr>
      <vt:lpstr>Tableau 3</vt:lpstr>
      <vt:lpstr>Tableau 4</vt:lpstr>
      <vt:lpstr>Tableau 5</vt:lpstr>
      <vt:lpstr>Tableau 6</vt:lpstr>
      <vt:lpstr>Tableau 7</vt:lpstr>
      <vt:lpstr>Tableau 8</vt:lpstr>
      <vt:lpstr>Tableau 9</vt:lpstr>
      <vt:lpstr>Tableau 10</vt:lpstr>
      <vt:lpstr>Tableau 11</vt:lpstr>
      <vt:lpstr>Tableau 12</vt:lpstr>
      <vt:lpstr>Tableau 13</vt:lpstr>
      <vt:lpstr>Tableau 14</vt:lpstr>
      <vt:lpstr>Tableau 15</vt:lpstr>
      <vt:lpstr>Tableau 16</vt:lpstr>
      <vt:lpstr>Tableau 17</vt:lpstr>
      <vt:lpstr>Tableau 18</vt:lpstr>
      <vt:lpstr>Tableau 19</vt:lpstr>
      <vt:lpstr>Tableau 20</vt:lpstr>
      <vt:lpstr>Tableau 21</vt:lpstr>
      <vt:lpstr>Tableau 22</vt:lpstr>
      <vt:lpstr>Tableau 23</vt:lpstr>
      <vt:lpstr>Tableau 24</vt:lpstr>
      <vt:lpstr>Tableau 25</vt:lpstr>
      <vt:lpstr>Tableau 26</vt:lpstr>
      <vt:lpstr>Tableau 27</vt:lpstr>
      <vt:lpstr>Tableau 28</vt:lpstr>
      <vt:lpstr>Tableau 29</vt:lpstr>
      <vt:lpstr>Tableau 30</vt:lpstr>
      <vt:lpstr>Tableau 31</vt:lpstr>
      <vt:lpstr>Tableau 32</vt:lpstr>
      <vt:lpstr>Tableau 33</vt:lpstr>
      <vt:lpstr>Tableau 34</vt:lpstr>
      <vt:lpstr>Tableau 35</vt:lpstr>
      <vt:lpstr>Tableau 36</vt:lpstr>
      <vt:lpstr>Tableau 37</vt:lpstr>
      <vt:lpstr>Tableau 38</vt:lpstr>
      <vt:lpstr>Tableau 39</vt:lpstr>
      <vt:lpstr>Tableau 40</vt:lpstr>
      <vt:lpstr>Tableau 41</vt:lpstr>
      <vt:lpstr>Tableau 42</vt:lpstr>
      <vt:lpstr>Tableau 43</vt:lpstr>
      <vt:lpstr>Tableau 44</vt:lpstr>
      <vt:lpstr>Tableau 45</vt:lpstr>
      <vt:lpstr>Tableau 46</vt:lpstr>
      <vt:lpstr>Tableau 47</vt:lpstr>
      <vt:lpstr>Tableau 48</vt:lpstr>
      <vt:lpstr>Tableau 49</vt:lpstr>
      <vt:lpstr>Tableau 50</vt:lpstr>
      <vt:lpstr>Tableau 51</vt:lpstr>
      <vt:lpstr>Tableau 52</vt:lpstr>
      <vt:lpstr>Tableau 53</vt:lpstr>
      <vt:lpstr>Tableau 54</vt:lpstr>
      <vt:lpstr>Tableau 55</vt:lpstr>
      <vt:lpstr>Tableau 56</vt:lpstr>
      <vt:lpstr>Tableau 57</vt:lpstr>
      <vt:lpstr>Tableau 58</vt:lpstr>
      <vt:lpstr>Tableau 59</vt:lpstr>
      <vt:lpstr>Section 6,3,3</vt:lpstr>
      <vt:lpstr>Tableau 60</vt:lpstr>
      <vt:lpstr>Tableau 61</vt:lpstr>
      <vt:lpstr>Tableau 62</vt:lpstr>
      <vt:lpstr>Tableau 63</vt:lpstr>
      <vt:lpstr>Tableau 64</vt:lpstr>
      <vt:lpstr>Tableau 65</vt:lpstr>
      <vt:lpstr>Tableau 66</vt:lpstr>
      <vt:lpstr>Tableau 67</vt:lpstr>
      <vt:lpstr>Tableau 68</vt:lpstr>
      <vt:lpstr>Section 6,4,2</vt:lpstr>
      <vt:lpstr>Section 6,5</vt:lpstr>
      <vt:lpstr>Section 7,1,1 Production</vt:lpstr>
      <vt:lpstr>Section 7,1,1 export</vt:lpstr>
      <vt:lpstr>Tableau 69</vt:lpstr>
      <vt:lpstr>Tableau 70</vt:lpstr>
      <vt:lpstr>Tableau 71</vt:lpstr>
      <vt:lpstr>Tableau 72</vt:lpstr>
      <vt:lpstr>Tableau 73</vt:lpstr>
      <vt:lpstr>Tableau 74</vt:lpstr>
      <vt:lpstr>Tableau 75</vt:lpstr>
      <vt:lpstr>Tableau 76</vt:lpstr>
      <vt:lpstr>Tableau 77</vt:lpstr>
      <vt:lpstr>Tableau 78</vt:lpstr>
      <vt:lpstr>Section 7,2</vt:lpstr>
      <vt:lpstr>Tableau 79</vt:lpstr>
      <vt:lpstr>Tableau 80</vt:lpstr>
      <vt:lpstr>Tableau 81</vt:lpstr>
      <vt:lpstr>Tableau 82</vt:lpstr>
      <vt:lpstr>Tableau 83</vt:lpstr>
      <vt:lpstr>Tableau 84</vt:lpstr>
      <vt:lpstr>Tableau 85</vt:lpstr>
      <vt:lpstr>Tableau 86</vt:lpstr>
      <vt:lpstr>Tableau 87</vt:lpstr>
      <vt:lpstr>Section 7,3</vt:lpstr>
      <vt:lpstr>Tableau 88</vt:lpstr>
      <vt:lpstr>Tableau 89</vt:lpstr>
      <vt:lpstr>Tableau 90</vt:lpstr>
      <vt:lpstr>Tableau 91</vt:lpstr>
      <vt:lpstr>Tableau 92</vt:lpstr>
      <vt:lpstr>Tableau 93</vt:lpstr>
      <vt:lpstr>Tableau 94</vt:lpstr>
      <vt:lpstr>'Tableau 24'!_ftnref1</vt:lpstr>
      <vt:lpstr>'Tableau 24'!_ftnref2</vt:lpstr>
      <vt:lpstr>'Tableau 24'!_ftnref3</vt:lpstr>
      <vt:lpstr>'Tableau 27'!_ftnref4</vt:lpstr>
      <vt:lpstr>'Tableau 27'!_ftnref5</vt:lpstr>
      <vt:lpstr>'Tableau 42'!_ftnref6</vt:lpstr>
      <vt:lpstr>'Tableau 42'!_ftnref7</vt:lpstr>
      <vt:lpstr>'Tableau 40'!_Hlk16358001</vt:lpstr>
      <vt:lpstr>'Tableau 1'!_Toc107428305</vt:lpstr>
      <vt:lpstr>'Tableau 3'!_Toc107428307</vt:lpstr>
      <vt:lpstr>'Tableau 4'!_Toc107428308</vt:lpstr>
      <vt:lpstr>'Tableau 5'!_Toc107428309</vt:lpstr>
      <vt:lpstr>'Tableau 6'!_Toc107428310</vt:lpstr>
      <vt:lpstr>'Tableau 7'!_Toc107428311</vt:lpstr>
      <vt:lpstr>'Tableau 8'!_Toc107428312</vt:lpstr>
      <vt:lpstr>'Tableau 9'!_Toc107428313</vt:lpstr>
      <vt:lpstr>'Tableau 10'!_Toc107428314</vt:lpstr>
      <vt:lpstr>'Tableau 11'!_Toc107428315</vt:lpstr>
      <vt:lpstr>'Tableau 12'!_Toc107428316</vt:lpstr>
      <vt:lpstr>'Tableau 13'!_Toc107428317</vt:lpstr>
      <vt:lpstr>'Tableau 14'!_Toc107428318</vt:lpstr>
      <vt:lpstr>'Tableau 15'!_Toc107428319</vt:lpstr>
      <vt:lpstr>'Tableau 16'!_Toc107428320</vt:lpstr>
      <vt:lpstr>'Tableau 17'!_Toc107428321</vt:lpstr>
      <vt:lpstr>'Tableau 18'!_Toc107428322</vt:lpstr>
      <vt:lpstr>'Tableau 19'!_Toc107428323</vt:lpstr>
      <vt:lpstr>'Tableau 20'!_Toc107428324</vt:lpstr>
      <vt:lpstr>'Tableau 21'!_Toc107428325</vt:lpstr>
      <vt:lpstr>'Tableau 22'!_Toc107428326</vt:lpstr>
      <vt:lpstr>'Tableau 23'!_Toc107428327</vt:lpstr>
      <vt:lpstr>'Tableau 24'!_Toc107428328</vt:lpstr>
      <vt:lpstr>'Tableau 25'!_Toc107428329</vt:lpstr>
      <vt:lpstr>'Tableau 27'!_Toc107428331</vt:lpstr>
      <vt:lpstr>'Tableau 28'!_Toc107428332</vt:lpstr>
      <vt:lpstr>'Tableau 29'!_Toc107428333</vt:lpstr>
      <vt:lpstr>'Tableau 30'!_Toc107428334</vt:lpstr>
      <vt:lpstr>'Tableau 32'!_Toc107428336</vt:lpstr>
      <vt:lpstr>'Tableau 33'!_Toc107428337</vt:lpstr>
      <vt:lpstr>'Tableau 34'!_Toc107428338</vt:lpstr>
      <vt:lpstr>'Tableau 35'!_Toc107428339</vt:lpstr>
      <vt:lpstr>'Tableau 37'!_Toc107428341</vt:lpstr>
      <vt:lpstr>'Tableau 38'!_Toc107428342</vt:lpstr>
      <vt:lpstr>'Tableau 39'!_Toc107428343</vt:lpstr>
      <vt:lpstr>'Tableau 40'!_Toc107428344</vt:lpstr>
      <vt:lpstr>'Tableau 41'!_Toc107428345</vt:lpstr>
      <vt:lpstr>'Tableau 42'!_Toc107428346</vt:lpstr>
      <vt:lpstr>'Tableau 43'!_Toc107428347</vt:lpstr>
      <vt:lpstr>'Tableau 44'!_Toc107428348</vt:lpstr>
      <vt:lpstr>'Tableau 45'!_Toc107428349</vt:lpstr>
      <vt:lpstr>'Tableau 46'!_Toc107428350</vt:lpstr>
      <vt:lpstr>'Tableau 47'!_Toc107428351</vt:lpstr>
      <vt:lpstr>'Tableau 48'!_Toc107428352</vt:lpstr>
      <vt:lpstr>'Tableau 49'!_Toc107428353</vt:lpstr>
      <vt:lpstr>'Tableau 51'!_Toc107428355</vt:lpstr>
      <vt:lpstr>'Tableau 52'!_Toc107428356</vt:lpstr>
      <vt:lpstr>'Tableau 53'!_Toc107428357</vt:lpstr>
      <vt:lpstr>'Tableau 54'!_Toc107428358</vt:lpstr>
      <vt:lpstr>'Tableau 55'!_Toc107428359</vt:lpstr>
      <vt:lpstr>'Tableau 56'!_Toc107428360</vt:lpstr>
      <vt:lpstr>'Tableau 57'!_Toc107428361</vt:lpstr>
      <vt:lpstr>'Tableau 58'!_Toc107428362</vt:lpstr>
      <vt:lpstr>'Tableau 60'!_Toc107428364</vt:lpstr>
      <vt:lpstr>'Tableau 61'!_Toc107428365</vt:lpstr>
      <vt:lpstr>'Tableau 62'!_Toc107428366</vt:lpstr>
      <vt:lpstr>'Tableau 63'!_Toc107428367</vt:lpstr>
      <vt:lpstr>'Tableau 64'!_Toc107428368</vt:lpstr>
      <vt:lpstr>'Tableau 65'!_Toc107428369</vt:lpstr>
      <vt:lpstr>'Tableau 66'!_Toc107428370</vt:lpstr>
      <vt:lpstr>'Tableau 67'!_Toc107428371</vt:lpstr>
      <vt:lpstr>'Tableau 68'!_Toc107428372</vt:lpstr>
      <vt:lpstr>'Tableau 69'!_Toc107428373</vt:lpstr>
      <vt:lpstr>'Tableau 70'!_Toc107428374</vt:lpstr>
      <vt:lpstr>'Tableau 71'!_Toc107428375</vt:lpstr>
      <vt:lpstr>'Tableau 72'!_Toc107428376</vt:lpstr>
      <vt:lpstr>'Tableau 73'!_Toc107428377</vt:lpstr>
      <vt:lpstr>'Tableau 74'!_Toc107428378</vt:lpstr>
      <vt:lpstr>'Tableau 75'!_Toc107428379</vt:lpstr>
      <vt:lpstr>'Tableau 76'!_Toc107428380</vt:lpstr>
      <vt:lpstr>'Tableau 77'!_Toc107428381</vt:lpstr>
      <vt:lpstr>'Tableau 78'!_Toc107428382</vt:lpstr>
      <vt:lpstr>'Tableau 79'!_Toc107428383</vt:lpstr>
      <vt:lpstr>'Tableau 80'!_Toc107428384</vt:lpstr>
      <vt:lpstr>'Tableau 81'!_Toc107428385</vt:lpstr>
      <vt:lpstr>'Tableau 82'!_Toc107428386</vt:lpstr>
      <vt:lpstr>'Tableau 83'!_Toc107428387</vt:lpstr>
      <vt:lpstr>'Tableau 84'!_Toc107428388</vt:lpstr>
      <vt:lpstr>'Tableau 85'!_Toc107428389</vt:lpstr>
      <vt:lpstr>'Tableau 86'!_Toc107428390</vt:lpstr>
      <vt:lpstr>'Tableau 87'!_Toc107428391</vt:lpstr>
      <vt:lpstr>'Tableau 88'!_Toc107428392</vt:lpstr>
      <vt:lpstr>'Tableau 89'!_Toc107428393</vt:lpstr>
      <vt:lpstr>'Tableau 90'!_Toc107428394</vt:lpstr>
      <vt:lpstr>'Tableau 91'!_Toc107428395</vt:lpstr>
      <vt:lpstr>'Tableau 92'!_Toc107428396</vt:lpstr>
      <vt:lpstr>'Tableau 93'!_Toc107428397</vt:lpstr>
      <vt:lpstr>'Tableau 94'!_Toc107428398</vt:lpstr>
      <vt:lpstr>'Tableau 36'!_Toc89535321</vt:lpstr>
      <vt:lpstr>'Tableau 50'!_Toc91545736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Bilel X Yahyaoui</dc:creator>
  <cp:lastModifiedBy>Bilel X Yahyaoui</cp:lastModifiedBy>
  <dcterms:created xsi:type="dcterms:W3CDTF">2015-06-05T18:17:20Z</dcterms:created>
  <dcterms:modified xsi:type="dcterms:W3CDTF">2022-08-09T16:05:18Z</dcterms:modified>
</cp:coreProperties>
</file>